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3065" windowHeight="56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Лист1!$A$2:$F$335</definedName>
  </definedNames>
  <calcPr calcId="124519"/>
</workbook>
</file>

<file path=xl/calcChain.xml><?xml version="1.0" encoding="utf-8"?>
<calcChain xmlns="http://schemas.openxmlformats.org/spreadsheetml/2006/main">
  <c r="F82" i="1"/>
  <c r="F75"/>
  <c r="F74"/>
  <c r="F73"/>
  <c r="F71"/>
  <c r="F70"/>
  <c r="F69"/>
  <c r="F68"/>
  <c r="F67"/>
  <c r="F66"/>
  <c r="F65"/>
  <c r="F64"/>
  <c r="F63"/>
  <c r="F62"/>
  <c r="F61"/>
  <c r="F59"/>
  <c r="F58"/>
  <c r="F57"/>
  <c r="F56"/>
  <c r="F55"/>
  <c r="F54"/>
  <c r="F52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3"/>
  <c r="F22"/>
  <c r="F21"/>
  <c r="F20"/>
  <c r="F19"/>
  <c r="F18"/>
  <c r="F17"/>
  <c r="D133"/>
  <c r="E133"/>
  <c r="D93"/>
  <c r="E93"/>
  <c r="E94"/>
  <c r="E159"/>
  <c r="E132"/>
  <c r="F248"/>
  <c r="F246"/>
  <c r="F234"/>
  <c r="F221"/>
  <c r="F206"/>
  <c r="F196"/>
  <c r="F189"/>
  <c r="F178"/>
  <c r="F180"/>
  <c r="F158"/>
  <c r="F135"/>
  <c r="F109"/>
  <c r="F80"/>
  <c r="F79"/>
  <c r="F27"/>
  <c r="F25"/>
  <c r="E91"/>
  <c r="D91"/>
  <c r="C91"/>
  <c r="D219"/>
  <c r="E219"/>
  <c r="F219"/>
  <c r="C219"/>
  <c r="E318"/>
  <c r="D318"/>
  <c r="E290"/>
  <c r="C318"/>
  <c r="F290"/>
  <c r="E292"/>
  <c r="E291"/>
  <c r="E323"/>
  <c r="D291"/>
  <c r="F289"/>
  <c r="E289"/>
  <c r="D289"/>
  <c r="E222"/>
  <c r="D222"/>
  <c r="E221"/>
  <c r="D221"/>
  <c r="E220"/>
  <c r="D220"/>
  <c r="E218"/>
  <c r="D218"/>
  <c r="E209"/>
  <c r="D209"/>
  <c r="E208"/>
  <c r="D208"/>
  <c r="E207"/>
  <c r="D207"/>
  <c r="D140"/>
  <c r="F134"/>
  <c r="E134"/>
  <c r="D134"/>
  <c r="E135"/>
  <c r="D135"/>
  <c r="C77"/>
  <c r="E131"/>
  <c r="D131"/>
  <c r="E24"/>
  <c r="C80"/>
  <c r="C78"/>
  <c r="D77"/>
  <c r="C291"/>
  <c r="C323"/>
  <c r="D323"/>
  <c r="D290"/>
  <c r="F266"/>
  <c r="E266"/>
  <c r="D266"/>
  <c r="E265"/>
  <c r="D265"/>
  <c r="E264"/>
  <c r="D264"/>
  <c r="E263"/>
  <c r="D263"/>
  <c r="F255"/>
  <c r="E255"/>
  <c r="D255"/>
  <c r="F254"/>
  <c r="E254"/>
  <c r="D254"/>
  <c r="E253"/>
  <c r="D253"/>
  <c r="F249"/>
  <c r="E249"/>
  <c r="D249"/>
  <c r="E248"/>
  <c r="D248"/>
  <c r="F247"/>
  <c r="E247"/>
  <c r="D247"/>
  <c r="E246"/>
  <c r="D246"/>
  <c r="F245"/>
  <c r="E245"/>
  <c r="D245"/>
  <c r="E234"/>
  <c r="D234"/>
  <c r="F233"/>
  <c r="E233"/>
  <c r="D233"/>
  <c r="E232"/>
  <c r="D232"/>
  <c r="F231"/>
  <c r="E231"/>
  <c r="D231"/>
  <c r="C220"/>
  <c r="F218"/>
  <c r="E206"/>
  <c r="C206"/>
  <c r="C207"/>
  <c r="D206"/>
  <c r="F207"/>
  <c r="F209"/>
  <c r="F198"/>
  <c r="E198"/>
  <c r="D198"/>
  <c r="F197"/>
  <c r="E197"/>
  <c r="D197"/>
  <c r="E196"/>
  <c r="D196"/>
  <c r="F195"/>
  <c r="E195"/>
  <c r="D195"/>
  <c r="E189"/>
  <c r="D189"/>
  <c r="F188"/>
  <c r="E188"/>
  <c r="D188"/>
  <c r="F187"/>
  <c r="E187"/>
  <c r="D187"/>
  <c r="F186"/>
  <c r="E186"/>
  <c r="D186"/>
  <c r="E180"/>
  <c r="E179"/>
  <c r="D180"/>
  <c r="D179"/>
  <c r="E174"/>
  <c r="D174"/>
  <c r="E173"/>
  <c r="D173"/>
  <c r="E172"/>
  <c r="D172"/>
  <c r="F171"/>
  <c r="E171"/>
  <c r="D171"/>
  <c r="E162"/>
  <c r="D162"/>
  <c r="F161"/>
  <c r="E161"/>
  <c r="D161"/>
  <c r="E160"/>
  <c r="D160"/>
  <c r="D159"/>
  <c r="E158"/>
  <c r="D158"/>
  <c r="F142"/>
  <c r="E142"/>
  <c r="D142"/>
  <c r="F141"/>
  <c r="E141"/>
  <c r="D141"/>
  <c r="F140"/>
  <c r="E140"/>
  <c r="F112"/>
  <c r="D112"/>
  <c r="E111"/>
  <c r="D111"/>
  <c r="F110"/>
  <c r="E110"/>
  <c r="D110"/>
  <c r="E109"/>
  <c r="D109"/>
  <c r="F108"/>
  <c r="E108"/>
  <c r="D108"/>
  <c r="E80"/>
  <c r="E79"/>
  <c r="E78"/>
  <c r="D79"/>
  <c r="D80"/>
  <c r="D78"/>
  <c r="E77"/>
  <c r="D24"/>
  <c r="E25"/>
  <c r="D25"/>
  <c r="C25"/>
  <c r="F28"/>
  <c r="E28"/>
  <c r="D28"/>
  <c r="E27"/>
  <c r="D27"/>
  <c r="D322"/>
  <c r="E26"/>
  <c r="D26"/>
  <c r="C179"/>
  <c r="C292"/>
  <c r="D292"/>
  <c r="F292"/>
  <c r="C158"/>
  <c r="F222"/>
  <c r="C222"/>
  <c r="C221"/>
  <c r="C218"/>
  <c r="C208"/>
  <c r="C24"/>
  <c r="C28"/>
  <c r="C27"/>
  <c r="C290"/>
  <c r="C265"/>
  <c r="C263"/>
  <c r="C26"/>
  <c r="C110"/>
  <c r="C141"/>
  <c r="C160"/>
  <c r="C173"/>
  <c r="C188"/>
  <c r="C197"/>
  <c r="C233"/>
  <c r="C247"/>
  <c r="C109"/>
  <c r="C172"/>
  <c r="C187"/>
  <c r="C196"/>
  <c r="C232"/>
  <c r="C246"/>
  <c r="C254"/>
  <c r="C264"/>
  <c r="C108"/>
  <c r="C131"/>
  <c r="C140"/>
  <c r="C171"/>
  <c r="C186"/>
  <c r="C195"/>
  <c r="C231"/>
  <c r="C245"/>
  <c r="C253"/>
  <c r="C112"/>
  <c r="C135"/>
  <c r="C162"/>
  <c r="C249"/>
  <c r="C79"/>
  <c r="C111"/>
  <c r="C134"/>
  <c r="C142"/>
  <c r="C161"/>
  <c r="C174"/>
  <c r="C189"/>
  <c r="C198"/>
  <c r="C209"/>
  <c r="C248"/>
  <c r="C255"/>
  <c r="C322"/>
  <c r="C266"/>
  <c r="C234"/>
  <c r="F220"/>
  <c r="F253"/>
  <c r="F111"/>
  <c r="D320"/>
  <c r="F232"/>
  <c r="F291"/>
  <c r="F323"/>
  <c r="F160"/>
  <c r="F173"/>
  <c r="F208"/>
  <c r="E320"/>
  <c r="F179"/>
  <c r="F174"/>
  <c r="E321"/>
  <c r="E322"/>
  <c r="D321"/>
  <c r="D324"/>
  <c r="F172"/>
  <c r="F318"/>
  <c r="C321"/>
  <c r="C320"/>
  <c r="F24"/>
  <c r="F26"/>
  <c r="F78"/>
  <c r="F265"/>
  <c r="C76"/>
  <c r="F77"/>
  <c r="F264"/>
  <c r="F263"/>
  <c r="E76"/>
  <c r="D76"/>
  <c r="F76"/>
  <c r="C319"/>
  <c r="E319"/>
  <c r="D319"/>
</calcChain>
</file>

<file path=xl/sharedStrings.xml><?xml version="1.0" encoding="utf-8"?>
<sst xmlns="http://schemas.openxmlformats.org/spreadsheetml/2006/main" count="324" uniqueCount="240">
  <si>
    <t>ВСЬОГО по розділу А :</t>
  </si>
  <si>
    <t>Заступник головного бухгалтера</t>
  </si>
  <si>
    <t>Кухар 6 розр.</t>
  </si>
  <si>
    <t>Кухар 5 розр.</t>
  </si>
  <si>
    <t>Головна медична сестра</t>
  </si>
  <si>
    <t>Лікар - лаборант</t>
  </si>
  <si>
    <t xml:space="preserve">Завідувач відділення, лікар-рентгенолог </t>
  </si>
  <si>
    <t>Завідувач відділення, лікар-анестезіолог</t>
  </si>
  <si>
    <t>Сестра медична стаціонару (стерилізаційної)</t>
  </si>
  <si>
    <t>Молодша медична сестра (санітарка-прибиральниця стерилізаційної)</t>
  </si>
  <si>
    <t>Завідувач відділення, лікар-офтальмолог</t>
  </si>
  <si>
    <t>Лікар-ендокринолог</t>
  </si>
  <si>
    <t>Лікар-кардіолог</t>
  </si>
  <si>
    <t>Лікар-хірург</t>
  </si>
  <si>
    <t>Лікар-ортопед-травматолог</t>
  </si>
  <si>
    <t>Лікар-невропатолог</t>
  </si>
  <si>
    <t>Лікар-отоларинголог</t>
  </si>
  <si>
    <t>Лікар-дерматовенеролог</t>
  </si>
  <si>
    <t>Лікар-психіатр дільничний</t>
  </si>
  <si>
    <t>Лікар-нарколог</t>
  </si>
  <si>
    <t>Лікар-ендоскопіст</t>
  </si>
  <si>
    <t>Лікар з ультразвукової діагностики</t>
  </si>
  <si>
    <t>Лікар-акушер-гінеколог (жіночої консультації)</t>
  </si>
  <si>
    <t>Лікар-терапевт (жіночої консультації)</t>
  </si>
  <si>
    <t>Лікар-терапевт</t>
  </si>
  <si>
    <t>Сестра медична поліклініки (хірургічного кабінету)</t>
  </si>
  <si>
    <t>Сестра медична поліклініки   (офтальмологічного к-ту)</t>
  </si>
  <si>
    <t>Сестра медична поліклініки(к-ту інфекційних захворюв.)</t>
  </si>
  <si>
    <t>Сестра медична поліклініки ( кардіологічного кабінету)</t>
  </si>
  <si>
    <t>Сестра медична  поліклікл(дерматовенерологічного к-у)</t>
  </si>
  <si>
    <t>Сестра медична поліклініки ( ендокринологічного к-ту)</t>
  </si>
  <si>
    <t>Сестра медична поліклініки  ( психіатричного кабінету)</t>
  </si>
  <si>
    <t>Сестра медична поліклініки (наркологічного кабінету)</t>
  </si>
  <si>
    <t>Акушерка (жіночої консультації)</t>
  </si>
  <si>
    <t>Сестра медична  поліклініки (по ЛКК)</t>
  </si>
  <si>
    <t>Сестра медична поліклініки (ендоскопічного кабінету)</t>
  </si>
  <si>
    <t>Сестра медична поліклініки (кабінету УЗД)</t>
  </si>
  <si>
    <t>Сестра медична  поліклініки (кабінету профоглядів)</t>
  </si>
  <si>
    <t>Завідувач відділення, лікар-акушер-гінеколог</t>
  </si>
  <si>
    <t>Лікар-акушер-гінеколог (гінекології)</t>
  </si>
  <si>
    <t>Лікар-акушер-гінеколог по наданню екстреної допомоги</t>
  </si>
  <si>
    <t>Лікар-педіатр-неонатолог</t>
  </si>
  <si>
    <t>Старша акушерка</t>
  </si>
  <si>
    <t>Акушерка  (фізіологічного відділення)</t>
  </si>
  <si>
    <t>Сестра медична стаціонару (палатна по обслуговуванню новонароджених)</t>
  </si>
  <si>
    <t>Сестра медична стаціонару (процедурного кабінету)</t>
  </si>
  <si>
    <t>Молодша медична сестра (санітарка-буфетниця)</t>
  </si>
  <si>
    <t>Завідувач відділення, лікар-хірург</t>
  </si>
  <si>
    <t>Лікар-ортопед-травматолог по наданню екстреної допопомоги</t>
  </si>
  <si>
    <t>Лікар-хірург по наданню екстреної допомоги</t>
  </si>
  <si>
    <t>Старша сестра медична</t>
  </si>
  <si>
    <t>Сестра медична стаціонару (процедурна)</t>
  </si>
  <si>
    <t>Сестра медична стаціонару (палатна)</t>
  </si>
  <si>
    <t>Сестра медична стаціонару  (перев’язочна)</t>
  </si>
  <si>
    <t>Молодша медична сестра (палатна по догляду за хворими)</t>
  </si>
  <si>
    <t>Молодша медична сестра (санітарка-прибиральниця)</t>
  </si>
  <si>
    <t>Молодша медична сестра (санітарка- перев’язувальна)</t>
  </si>
  <si>
    <t>Сестра медична операційна (по наданню екстреної доп.)</t>
  </si>
  <si>
    <t>Молодша медична сестра (санітарка операційна)</t>
  </si>
  <si>
    <t>Завідувач відділення, лікар-кардіолог</t>
  </si>
  <si>
    <t>Молодша медична сестра (санітарка палатна)</t>
  </si>
  <si>
    <t>Молодша медична сестра (санітарка- буфетниця)</t>
  </si>
  <si>
    <t>Завідувач відділення, лікар-фізіотерапевт</t>
  </si>
  <si>
    <t>Завідувач відділення, лікар-статистик</t>
  </si>
  <si>
    <t>Лікар-методист</t>
  </si>
  <si>
    <t>Лікар-статистик</t>
  </si>
  <si>
    <t>Акушерка</t>
  </si>
  <si>
    <t>Лікар-анестезіолог</t>
  </si>
  <si>
    <t>Лікар-трансфузіолог</t>
  </si>
  <si>
    <t>Сестра медична-анестезист</t>
  </si>
  <si>
    <t>Сестра медична (палатна)</t>
  </si>
  <si>
    <t>Завідувач лабораторією, лікар-лаборант</t>
  </si>
  <si>
    <t>Фельдшер-лаборант (лаборант стаціонару – черговий)</t>
  </si>
  <si>
    <t>Завідувач  центрального складу</t>
  </si>
  <si>
    <t xml:space="preserve">         іншого персоналу</t>
  </si>
  <si>
    <t>Старша сестра медична з фізіотерапії</t>
  </si>
  <si>
    <t>Секретар</t>
  </si>
  <si>
    <t>Оператор комп’ютерного набору (IІ категорії)</t>
  </si>
  <si>
    <t>в т.ч. середнього медперсоналу</t>
  </si>
  <si>
    <t xml:space="preserve">          молодшого медперсоналу    </t>
  </si>
  <si>
    <t>Фельдшер-лаборант (лаборант – стаціонару і поліклін)</t>
  </si>
  <si>
    <t>Провідний бухгалтер</t>
  </si>
  <si>
    <t>Електромонтер з ремонту і обслуговування електроустаткування 2 квал. розряду</t>
  </si>
  <si>
    <t>Провідний економіст</t>
  </si>
  <si>
    <t>Робітник з комплексного обслуговування і ремонту будівель  3 квал. розряду</t>
  </si>
  <si>
    <t>Водій автотранспортного засобу (санітарного автомобіля Тойота 1кл)</t>
  </si>
  <si>
    <t>Водій автотранспортного засобу (санітарного автомобіля УАЗ 54-10 1кл)</t>
  </si>
  <si>
    <t>Водій автотранспортного засобу  (санітарного автомобіля “Мерседес” 1кл)</t>
  </si>
  <si>
    <t>Водій автотранспортного засобу  (санітарного автомобіля УАЗ 452А 1кл)</t>
  </si>
  <si>
    <t>Електрогазозварник</t>
  </si>
  <si>
    <t xml:space="preserve">Лікар-інтерн </t>
  </si>
  <si>
    <t>Фахівець з питань цивільного захисту (начальник штабу цивільної оборони)</t>
  </si>
  <si>
    <t>Молодша медична сестра (санітарка-палатна)</t>
  </si>
  <si>
    <t>Сестра медична  поліклініки (педіатричного к-ту)</t>
  </si>
  <si>
    <t xml:space="preserve"> Сестра медична маніпуляційна</t>
  </si>
  <si>
    <t>Молодша медична сестра ( санітарка палатна )</t>
  </si>
  <si>
    <t>Лікар черговий</t>
  </si>
  <si>
    <t xml:space="preserve">Сестра медична </t>
  </si>
  <si>
    <t>Фельдшер або сестра медична</t>
  </si>
  <si>
    <t>Лікар-кардіолог по над.екстр.допомоги</t>
  </si>
  <si>
    <t>Неврологічне відділення  на 20 ліжок</t>
  </si>
  <si>
    <t>Кабінет функціональної діагностики</t>
  </si>
  <si>
    <t>Водій автотранспортного засобу  сан. автомобіля Сітроєн для транспорт.хворих</t>
  </si>
  <si>
    <t xml:space="preserve">          молодшого персоналу</t>
  </si>
  <si>
    <t xml:space="preserve">          спеціалістів немедиків</t>
  </si>
  <si>
    <t xml:space="preserve">          фахівців з базовою та неповною вищою медичною освітою</t>
  </si>
  <si>
    <t xml:space="preserve">          обслуговуючого персоналу</t>
  </si>
  <si>
    <t>Начальник відділу кадрів</t>
  </si>
  <si>
    <t>Молодша медична сестра (санітарка-прибиральниця ) кабінетів</t>
  </si>
  <si>
    <t>Сестра медична   поліклініки (терапевтичного к-ту)</t>
  </si>
  <si>
    <t>Сестра медична поліклініки (травматологічного к-ту)</t>
  </si>
  <si>
    <t>Сестра медична  поліклініки( інших к-тів)</t>
  </si>
  <si>
    <t>Інженер-програміст провідний</t>
  </si>
  <si>
    <t xml:space="preserve">Приймальне   відділення   </t>
  </si>
  <si>
    <r>
      <t xml:space="preserve">Штатний розпис КНП "Млинівська ЦРЛ "                          </t>
    </r>
    <r>
      <rPr>
        <b/>
        <sz val="16"/>
        <rFont val="Arial Cyr"/>
        <charset val="204"/>
      </rPr>
      <t xml:space="preserve">                                                                  </t>
    </r>
    <r>
      <rPr>
        <sz val="14"/>
        <rFont val="Arial Cyr"/>
        <charset val="204"/>
      </rPr>
      <t>із стаціонаром на 132 ліжка і поліклінікою на 150 відвідувань в зміну</t>
    </r>
  </si>
  <si>
    <t>Лікар терапевт</t>
  </si>
  <si>
    <t>Водій ВАЗ 21007-20</t>
  </si>
  <si>
    <t>середнього   медперсоналу</t>
  </si>
  <si>
    <t>Лікар кардіолог</t>
  </si>
  <si>
    <t>Кабінет лікувальної фізкультури</t>
  </si>
  <si>
    <t>Лікар педіатр</t>
  </si>
  <si>
    <t>Молодша медична  сестра (санітарка палатна)</t>
  </si>
  <si>
    <t>Лікар стоматолог для надання екстренної допомоги</t>
  </si>
  <si>
    <t xml:space="preserve">Лікар з функціональної діагностики </t>
  </si>
  <si>
    <t>Лікар-офтальмолог(в т.ч.0,5п лік.офтальмолога ургентного)</t>
  </si>
  <si>
    <t>Лікар з ультразвукової діагностики по над.екстренної допомоги</t>
  </si>
  <si>
    <t>Лікар стоматолог хірург(для надання ургентної допомоги)</t>
  </si>
  <si>
    <t>Сестра медична поліклініки(стоматологічного кабінету)</t>
  </si>
  <si>
    <t>Працівник з господарської діяльності закладу охорони здоровя</t>
  </si>
  <si>
    <t xml:space="preserve">Лікар-невропатолог (в т.ч. 0,25п. лік.невропатолога ургентного) </t>
  </si>
  <si>
    <t xml:space="preserve">Сестра медична(брат медичний)з лікувальної фізкультури </t>
  </si>
  <si>
    <t>Сестра медична (брат медичний)з функціональної діагностики</t>
  </si>
  <si>
    <t>Сестра медична(брат медичний) з масажу (стаціонару)</t>
  </si>
  <si>
    <t>Сестра медична(брат медичний) з масажу (поліклініки)</t>
  </si>
  <si>
    <t>Оператор комп’ютерного набору (1 категорії)</t>
  </si>
  <si>
    <t>Фельдшер-лаборант (лаборант-паразитолог)</t>
  </si>
  <si>
    <t>Директор (головний лікар)</t>
  </si>
  <si>
    <t>Медичний директор</t>
  </si>
  <si>
    <t>Заступник директора з економічних питань</t>
  </si>
  <si>
    <t xml:space="preserve">Бібліотекар </t>
  </si>
  <si>
    <t>Фахівець з публічних закупівель(провідний)</t>
  </si>
  <si>
    <t>Водій автотранспортного засобу  ( автомобіля ВАЗ 2107 )</t>
  </si>
  <si>
    <t>Завідувач відділення-лікар-невропатолог</t>
  </si>
  <si>
    <t>штат в кількості 251,5 штатних одиниць</t>
  </si>
  <si>
    <t>Директор</t>
  </si>
  <si>
    <t>Лікар  ЛОР з  над.екстр.доп.</t>
  </si>
  <si>
    <t>Лікар епідеміолог</t>
  </si>
  <si>
    <t>Наказом директора КНП "Млинівська ЦРЛ"</t>
  </si>
  <si>
    <t xml:space="preserve">Погоджено    </t>
  </si>
  <si>
    <t xml:space="preserve">Затверджено        </t>
  </si>
  <si>
    <t xml:space="preserve">рішенням виконкому Млинівської селищної ради </t>
  </si>
  <si>
    <t>від "______"_________2021 р. №_____</t>
  </si>
  <si>
    <t>Лікар-анестезіолог дитячий</t>
  </si>
  <si>
    <t xml:space="preserve">Акушерсько-гінекологічне відділення на 22 ліжка (6-пологових,4-паталогії вагітних,12-гінекологічних)
</t>
  </si>
  <si>
    <t>Завідувач відділення -лікар-інфекціоніст</t>
  </si>
  <si>
    <t>Лікар інфекціоніст</t>
  </si>
  <si>
    <t>Молодша медична сестра(санітарка буфетниця)</t>
  </si>
  <si>
    <t>Молодша медична сестра(санітарка прибиральниця)</t>
  </si>
  <si>
    <t>Районний педіатр</t>
  </si>
  <si>
    <t>Лікар педіатр по наданню екстр.допомоги</t>
  </si>
  <si>
    <t xml:space="preserve">  </t>
  </si>
  <si>
    <t>Сестра медична</t>
  </si>
  <si>
    <t>від "____"_______2021 р. №_____</t>
  </si>
  <si>
    <t>Юрисконсульт 1 категорії</t>
  </si>
  <si>
    <t xml:space="preserve">В.Лепеха </t>
  </si>
  <si>
    <t>Інфекційне відділення(відділення по наданню допомоги хворим на Covid-19) на 30 ліжок(в т.ч. 3 ліжка інтенсивної терапії)</t>
  </si>
  <si>
    <t>Хірургічне відділення  на 32ліжка (12-хірургічних,10-травматологічних,5-ЛОР,5-педіатричних)</t>
  </si>
  <si>
    <t xml:space="preserve">Кардіологічне відділення 
на 28 ліжок( 20 – кардіологічних, 3 – терапевтичних ,5-педіатричних)
</t>
  </si>
  <si>
    <t>Фахівець з публічних закупівель 1 к.</t>
  </si>
  <si>
    <t>Лікар онколог</t>
  </si>
  <si>
    <t>Фонд заробітної плати на 1 місяць (грн.)</t>
  </si>
  <si>
    <t xml:space="preserve">з 01 грудня 2021 року </t>
  </si>
  <si>
    <t xml:space="preserve">Оперблок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</si>
  <si>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</si>
  <si>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Інженер з охорони праці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</si>
  <si>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</si>
  <si>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п/п</t>
  </si>
  <si>
    <t>Кількість штатних посад</t>
  </si>
  <si>
    <t>Посадовий оклад (грн.)</t>
  </si>
  <si>
    <t>Фонд заробітної плати на місяць</t>
  </si>
  <si>
    <t>Назва структурного підрозділу та посад</t>
  </si>
  <si>
    <t>Загально-лікарняний персонал</t>
  </si>
  <si>
    <t>Сестра медична з дієтичного харчування</t>
  </si>
  <si>
    <t>Дезінфектор</t>
  </si>
  <si>
    <t>Всього по відділенню:</t>
  </si>
  <si>
    <t>в т.ч. лікарів</t>
  </si>
  <si>
    <t xml:space="preserve">          середнього медперсоналу </t>
  </si>
  <si>
    <t>Поліклініка</t>
  </si>
  <si>
    <t>Середній медичний персонал</t>
  </si>
  <si>
    <t>Молодший медичний персонал</t>
  </si>
  <si>
    <t>Реєстратор медичний</t>
  </si>
  <si>
    <t>Всього по поліклініці:</t>
  </si>
  <si>
    <t xml:space="preserve">в т.ч. лікарів </t>
  </si>
  <si>
    <t xml:space="preserve">          середнього медперсоналу    </t>
  </si>
  <si>
    <t xml:space="preserve">           молодшого медперсоналу</t>
  </si>
  <si>
    <t xml:space="preserve">           іншого персоналу</t>
  </si>
  <si>
    <t xml:space="preserve">          середнього медперсоналу</t>
  </si>
  <si>
    <t xml:space="preserve">          молодшого медперсоналу</t>
  </si>
  <si>
    <t xml:space="preserve">          іншого персоналу</t>
  </si>
  <si>
    <t>в т.ч.лікарів</t>
  </si>
  <si>
    <t xml:space="preserve">         середнього медперсоналу</t>
  </si>
  <si>
    <t xml:space="preserve">         молодшого медперсоналу</t>
  </si>
  <si>
    <t>Сестра медична операційна</t>
  </si>
  <si>
    <t>Всього:</t>
  </si>
  <si>
    <t xml:space="preserve">         молодшого медперсоналу </t>
  </si>
  <si>
    <t>Рентгенологічне відділення</t>
  </si>
  <si>
    <t>Рентгенолаборант</t>
  </si>
  <si>
    <t>Рентгенолаборант ургентний</t>
  </si>
  <si>
    <t>Фізіотерапевтичне відділення</t>
  </si>
  <si>
    <t>Сестра  медична з фізіотерапії</t>
  </si>
  <si>
    <t xml:space="preserve">          молодшого медперсоналу  </t>
  </si>
  <si>
    <t>Сестра медична стаціонару</t>
  </si>
  <si>
    <t>Інформаційно-аналітичний  відділ</t>
  </si>
  <si>
    <t>Статистик  медичний</t>
  </si>
  <si>
    <t>Всього по відділу:</t>
  </si>
  <si>
    <t>Відділення анестезіології та інтенсивної терапії (на 6 ліжок)</t>
  </si>
  <si>
    <t>Патанатомічне відділення</t>
  </si>
  <si>
    <t>Лікар-патологоанатом</t>
  </si>
  <si>
    <t>Клінічна лабораторія</t>
  </si>
  <si>
    <t>ВСЬОГО:</t>
  </si>
  <si>
    <t>Адміністративно-управлінський та господарсько-обслуговуючий персонал</t>
  </si>
  <si>
    <t>Посади керівних працівників, спеціалістів і службовців</t>
  </si>
  <si>
    <t>А.</t>
  </si>
  <si>
    <t>Інженер з метрології</t>
  </si>
  <si>
    <t>Б.</t>
  </si>
  <si>
    <t>Посади господарсько-обслуговуючого персоналу</t>
  </si>
  <si>
    <t>Комірник</t>
  </si>
  <si>
    <t>Ліфтер</t>
  </si>
  <si>
    <t>Машиніст із прання і ремонту спецодягу</t>
  </si>
  <si>
    <t>Прибиральниця службових приміщень</t>
  </si>
  <si>
    <t>Швачка</t>
  </si>
  <si>
    <t>Робітник з комплексного обслуговування і  ремонту будівель 2 квал. розряду</t>
  </si>
  <si>
    <t>Двірник</t>
  </si>
  <si>
    <t>Пекар</t>
  </si>
  <si>
    <t xml:space="preserve">ВСЬОГО по розділу Б: </t>
  </si>
  <si>
    <t>ВСЬОГО по лікарні:</t>
  </si>
  <si>
    <t>В т.ч. лікарів</t>
  </si>
  <si>
    <t>Головний бухгалтер</t>
  </si>
  <si>
    <t>Кастелянка</t>
  </si>
  <si>
    <t>Робітник кухні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</si>
</sst>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0"/>
      <name val="Arial Cyr"/>
      <charset val="204"/>
    </font>
    <font>
      <b/>
      <sz val="22"/>
      <name val="Arial Cyr"/>
      <charset val="204"/>
    </font>
    <font>
      <sz val="8"/>
      <name val="Arial Cyr"/>
      <charset val="204"/>
    </font>
    <font>
      <b/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sz val="18"/>
      <name val="Arial Cyr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b/>
      <sz val="20"/>
      <name val="Arial Cyr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2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1" fontId="7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vertical="top" wrapText="1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4" fillId="0" borderId="0" xfId="0" applyFont="1"/>
    <xf numFmtId="1" fontId="7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6" fillId="0" borderId="4" xfId="0" applyFont="1" applyBorder="1" applyAlignment="1">
      <alignment vertical="top" wrapText="1"/>
    </xf>
    <xf numFmtId="2" fontId="6" fillId="0" borderId="4" xfId="0" applyNumberFormat="1" applyFont="1" applyBorder="1" applyAlignment="1">
      <alignment horizontal="center" vertical="top" wrapText="1"/>
    </xf>
    <xf numFmtId="0" fontId="8" fillId="0" borderId="0" xfId="0" applyFont="1"/>
    <xf numFmtId="2" fontId="5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 vertical="top" wrapText="1"/>
    </xf>
    <xf numFmtId="0" fontId="9" fillId="0" borderId="0" xfId="0" applyFont="1"/>
    <xf numFmtId="0" fontId="11" fillId="0" borderId="0" xfId="0" applyFont="1"/>
    <xf numFmtId="0" fontId="12" fillId="0" borderId="0" xfId="0" applyFont="1"/>
    <xf numFmtId="0" fontId="10" fillId="0" borderId="0" xfId="0" applyFont="1"/>
    <xf numFmtId="2" fontId="13" fillId="0" borderId="0" xfId="0" applyNumberFormat="1" applyFont="1"/>
    <xf numFmtId="0" fontId="13" fillId="0" borderId="0" xfId="0" applyFont="1" applyFill="1" applyBorder="1" applyAlignment="1">
      <alignment vertical="top" wrapText="1"/>
    </xf>
    <xf numFmtId="0" fontId="13" fillId="0" borderId="0" xfId="0" applyFont="1"/>
    <xf numFmtId="2" fontId="6" fillId="0" borderId="1" xfId="0" applyNumberFormat="1" applyFont="1" applyBorder="1" applyAlignment="1" applyProtection="1">
      <alignment horizontal="center" vertical="top" wrapText="1"/>
      <protection hidden="1"/>
    </xf>
    <xf numFmtId="2" fontId="6" fillId="0" borderId="1" xfId="0" applyNumberFormat="1" applyFont="1" applyBorder="1" applyAlignment="1" applyProtection="1">
      <alignment horizontal="center" vertical="center" wrapText="1"/>
      <protection hidden="1"/>
    </xf>
    <xf numFmtId="0" fontId="4" fillId="0" borderId="1" xfId="0" applyNumberFormat="1" applyFont="1" applyBorder="1" applyAlignment="1">
      <alignment horizontal="center"/>
    </xf>
    <xf numFmtId="0" fontId="0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/>
    <xf numFmtId="164" fontId="15" fillId="0" borderId="3" xfId="0" applyNumberFormat="1" applyFont="1" applyBorder="1" applyAlignment="1">
      <alignment horizontal="center"/>
    </xf>
    <xf numFmtId="164" fontId="15" fillId="0" borderId="4" xfId="0" applyNumberFormat="1" applyFont="1" applyBorder="1" applyAlignment="1">
      <alignment horizontal="center"/>
    </xf>
    <xf numFmtId="164" fontId="15" fillId="0" borderId="5" xfId="0" applyNumberFormat="1" applyFont="1" applyBorder="1" applyAlignment="1">
      <alignment horizontal="center"/>
    </xf>
    <xf numFmtId="164" fontId="15" fillId="0" borderId="3" xfId="0" applyNumberFormat="1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/>
    </xf>
    <xf numFmtId="164" fontId="15" fillId="0" borderId="3" xfId="0" applyNumberFormat="1" applyFont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15" fillId="0" borderId="3" xfId="0" applyNumberFormat="1" applyFont="1" applyBorder="1" applyAlignment="1">
      <alignment horizontal="center"/>
    </xf>
    <xf numFmtId="0" fontId="15" fillId="0" borderId="4" xfId="0" applyNumberFormat="1" applyFont="1" applyBorder="1" applyAlignment="1">
      <alignment horizontal="center"/>
    </xf>
    <xf numFmtId="0" fontId="15" fillId="0" borderId="5" xfId="0" applyNumberFormat="1" applyFon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2" fontId="15" fillId="0" borderId="4" xfId="0" applyNumberFormat="1" applyFont="1" applyBorder="1" applyAlignment="1">
      <alignment horizontal="center"/>
    </xf>
    <xf numFmtId="2" fontId="15" fillId="0" borderId="5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15" fillId="0" borderId="6" xfId="0" applyNumberFormat="1" applyFont="1" applyBorder="1" applyAlignment="1">
      <alignment horizontal="center"/>
    </xf>
    <xf numFmtId="0" fontId="15" fillId="0" borderId="7" xfId="0" applyNumberFormat="1" applyFont="1" applyBorder="1" applyAlignment="1">
      <alignment horizontal="center"/>
    </xf>
    <xf numFmtId="0" fontId="15" fillId="0" borderId="8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36"/>
  <sheetViews>
    <sheetView tabSelected="1" view="pageBreakPreview" zoomScale="70" zoomScaleSheetLayoutView="70" workbookViewId="0">
      <selection activeCell="D330" sqref="D330"/>
    </sheetView>
  </sheetViews>
  <sheetFormatPr defaultRowHeight="12.75"/>
  <cols>
    <col min="1" max="1" width="5.5703125" customWidth="1"/>
    <col min="2" max="2" width="73.28515625" customWidth="1"/>
    <col min="3" max="3" width="13.5703125" style="31" customWidth="1"/>
    <col min="4" max="4" width="18.7109375" customWidth="1"/>
    <col min="5" max="5" width="22.85546875" customWidth="1"/>
    <col min="6" max="6" width="26.5703125" customWidth="1"/>
    <col min="7" max="7" width="3" customWidth="1"/>
  </cols>
  <sheetData>
    <row r="2" spans="1:12" s="40" customFormat="1" ht="30" customHeight="1">
      <c r="A2" s="51"/>
      <c r="B2" s="52" t="s">
        <v>148</v>
      </c>
      <c r="C2" s="92" t="s">
        <v>149</v>
      </c>
      <c r="D2" s="92"/>
      <c r="E2" s="92"/>
      <c r="F2" s="92"/>
    </row>
    <row r="3" spans="1:12" s="40" customFormat="1" ht="30" customHeight="1">
      <c r="A3" s="51"/>
      <c r="B3" s="51" t="s">
        <v>150</v>
      </c>
      <c r="C3" s="93" t="s">
        <v>147</v>
      </c>
      <c r="D3" s="93"/>
      <c r="E3" s="93"/>
      <c r="F3" s="93"/>
    </row>
    <row r="4" spans="1:12" s="40" customFormat="1" ht="30" customHeight="1">
      <c r="A4" s="51"/>
      <c r="B4" s="51" t="s">
        <v>151</v>
      </c>
      <c r="C4" s="95" t="s">
        <v>162</v>
      </c>
      <c r="D4" s="95"/>
      <c r="E4" s="95"/>
      <c r="F4" s="95"/>
      <c r="K4" s="91"/>
      <c r="L4" s="91"/>
    </row>
    <row r="5" spans="1:12" s="40" customFormat="1" ht="30" customHeight="1">
      <c r="A5" s="51"/>
      <c r="B5" s="51" t="s">
        <v>143</v>
      </c>
      <c r="C5" s="93" t="s">
        <v>143</v>
      </c>
      <c r="D5" s="93"/>
      <c r="E5" s="93"/>
      <c r="F5" s="93"/>
      <c r="K5" s="91"/>
      <c r="L5" s="91"/>
    </row>
    <row r="6" spans="1:12" s="40" customFormat="1" ht="30" customHeight="1">
      <c r="A6" s="91"/>
      <c r="B6" s="91"/>
      <c r="C6" s="94"/>
      <c r="D6" s="94"/>
      <c r="E6" s="94"/>
      <c r="F6" s="94"/>
      <c r="K6" s="91"/>
      <c r="L6" s="91"/>
    </row>
    <row r="7" spans="1:12" ht="74.25" customHeight="1">
      <c r="A7" s="99" t="s">
        <v>114</v>
      </c>
      <c r="B7" s="99"/>
      <c r="C7" s="99"/>
      <c r="D7" s="99"/>
      <c r="E7" s="99"/>
      <c r="F7" s="99"/>
      <c r="K7" s="91"/>
      <c r="L7" s="91"/>
    </row>
    <row r="8" spans="1:12">
      <c r="A8" s="96" t="s">
        <v>171</v>
      </c>
      <c r="B8" s="97"/>
      <c r="C8" s="97"/>
      <c r="D8" s="97"/>
      <c r="E8" s="98"/>
      <c r="F8" s="98"/>
    </row>
    <row r="9" spans="1:12">
      <c r="A9" s="97"/>
      <c r="B9" s="97"/>
      <c r="C9" s="97"/>
      <c r="D9" s="97"/>
      <c r="E9" s="98"/>
      <c r="F9" s="98"/>
    </row>
    <row r="10" spans="1:12">
      <c r="A10" s="97"/>
      <c r="B10" s="97"/>
      <c r="C10" s="97"/>
      <c r="D10" s="97"/>
      <c r="E10" s="98"/>
      <c r="F10" s="98"/>
    </row>
    <row r="11" spans="1:12" ht="18" customHeight="1">
      <c r="A11" s="97"/>
      <c r="B11" s="97"/>
      <c r="C11" s="97"/>
      <c r="D11" s="97"/>
      <c r="E11" s="98"/>
      <c r="F11" s="98"/>
    </row>
    <row r="12" spans="1:12" ht="13.5" thickBot="1"/>
    <row r="13" spans="1:12" ht="69.75" customHeight="1" thickBot="1">
      <c r="A13" s="66" t="s">
        <v>176</v>
      </c>
      <c r="B13" s="66" t="s">
        <v>180</v>
      </c>
      <c r="C13" s="66" t="s">
        <v>177</v>
      </c>
      <c r="D13" s="66" t="s">
        <v>178</v>
      </c>
      <c r="E13" s="66" t="s">
        <v>179</v>
      </c>
      <c r="F13" s="66" t="s">
        <v>170</v>
      </c>
    </row>
    <row r="14" spans="1:12" ht="13.5" thickBot="1">
      <c r="A14" s="66"/>
      <c r="B14" s="71"/>
      <c r="C14" s="67"/>
      <c r="D14" s="71"/>
      <c r="E14" s="71"/>
      <c r="F14" s="71"/>
    </row>
    <row r="15" spans="1:12" ht="18.75" thickBot="1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</row>
    <row r="16" spans="1:12" ht="16.5" thickBot="1">
      <c r="A16" s="54" t="s">
        <v>181</v>
      </c>
      <c r="B16" s="55"/>
      <c r="C16" s="55"/>
      <c r="D16" s="55"/>
      <c r="E16" s="55"/>
      <c r="F16" s="55"/>
    </row>
    <row r="17" spans="1:6" ht="19.5" thickBot="1">
      <c r="A17" s="4">
        <v>1</v>
      </c>
      <c r="B17" s="5" t="s">
        <v>90</v>
      </c>
      <c r="C17" s="32">
        <v>1</v>
      </c>
      <c r="D17" s="4">
        <v>5265</v>
      </c>
      <c r="E17" s="4">
        <v>6500</v>
      </c>
      <c r="F17" s="6">
        <f t="shared" ref="F17:F23" si="0">E17</f>
        <v>6500</v>
      </c>
    </row>
    <row r="18" spans="1:6" ht="19.5" thickBot="1">
      <c r="A18" s="6">
        <v>2</v>
      </c>
      <c r="B18" s="7" t="s">
        <v>4</v>
      </c>
      <c r="C18" s="12">
        <v>1</v>
      </c>
      <c r="D18" s="6">
        <v>5699</v>
      </c>
      <c r="E18" s="6">
        <v>9745</v>
      </c>
      <c r="F18" s="6">
        <f t="shared" si="0"/>
        <v>9745</v>
      </c>
    </row>
    <row r="19" spans="1:6" ht="19.5" thickBot="1">
      <c r="A19" s="6">
        <v>3</v>
      </c>
      <c r="B19" s="7" t="s">
        <v>211</v>
      </c>
      <c r="C19" s="12">
        <v>1</v>
      </c>
      <c r="D19" s="6">
        <v>5005</v>
      </c>
      <c r="E19" s="6">
        <v>6506</v>
      </c>
      <c r="F19" s="6">
        <f t="shared" si="0"/>
        <v>6506</v>
      </c>
    </row>
    <row r="20" spans="1:6" ht="19.5" thickBot="1">
      <c r="A20" s="6">
        <v>4</v>
      </c>
      <c r="B20" s="7" t="s">
        <v>182</v>
      </c>
      <c r="C20" s="12">
        <v>1</v>
      </c>
      <c r="D20" s="6">
        <v>5005</v>
      </c>
      <c r="E20" s="6">
        <v>6506</v>
      </c>
      <c r="F20" s="6">
        <f t="shared" si="0"/>
        <v>6506</v>
      </c>
    </row>
    <row r="21" spans="1:6" ht="19.5" thickBot="1">
      <c r="A21" s="6">
        <v>5</v>
      </c>
      <c r="B21" s="7" t="s">
        <v>8</v>
      </c>
      <c r="C21" s="12">
        <v>1</v>
      </c>
      <c r="D21" s="6">
        <v>5005</v>
      </c>
      <c r="E21" s="6">
        <v>6506</v>
      </c>
      <c r="F21" s="6">
        <f t="shared" si="0"/>
        <v>6506</v>
      </c>
    </row>
    <row r="22" spans="1:6" ht="38.25" thickBot="1">
      <c r="A22" s="6">
        <v>6</v>
      </c>
      <c r="B22" s="7" t="s">
        <v>9</v>
      </c>
      <c r="C22" s="22">
        <v>1.5</v>
      </c>
      <c r="D22" s="8">
        <v>5121</v>
      </c>
      <c r="E22" s="8">
        <v>9750</v>
      </c>
      <c r="F22" s="6">
        <f t="shared" si="0"/>
        <v>9750</v>
      </c>
    </row>
    <row r="23" spans="1:6" ht="19.5" thickBot="1">
      <c r="A23" s="6">
        <v>7</v>
      </c>
      <c r="B23" s="7" t="s">
        <v>183</v>
      </c>
      <c r="C23" s="12">
        <v>0.5</v>
      </c>
      <c r="D23" s="6">
        <v>1837</v>
      </c>
      <c r="E23" s="6">
        <v>3250</v>
      </c>
      <c r="F23" s="6">
        <f t="shared" si="0"/>
        <v>3250</v>
      </c>
    </row>
    <row r="24" spans="1:6" ht="19.5" thickBot="1">
      <c r="A24" s="10"/>
      <c r="B24" s="11" t="s">
        <v>184</v>
      </c>
      <c r="C24" s="12">
        <f>SUM(C17:C23)</f>
        <v>7</v>
      </c>
      <c r="D24" s="12">
        <f>SUM(D17:D23)</f>
        <v>32937</v>
      </c>
      <c r="E24" s="12">
        <f>SUM(E17:E23)</f>
        <v>48763</v>
      </c>
      <c r="F24" s="12">
        <f>SUM(F17:F23)</f>
        <v>48763</v>
      </c>
    </row>
    <row r="25" spans="1:6" ht="19.5" thickBot="1">
      <c r="A25" s="10"/>
      <c r="B25" s="11" t="s">
        <v>185</v>
      </c>
      <c r="C25" s="12">
        <f>SUM(C17:C17)</f>
        <v>1</v>
      </c>
      <c r="D25" s="12">
        <f>SUM(D17:D17)</f>
        <v>5265</v>
      </c>
      <c r="E25" s="12">
        <f>SUM(E17:E17)</f>
        <v>6500</v>
      </c>
      <c r="F25" s="12">
        <f>SUM(F17:F17)</f>
        <v>6500</v>
      </c>
    </row>
    <row r="26" spans="1:6" ht="19.5" thickBot="1">
      <c r="A26" s="10"/>
      <c r="B26" s="11" t="s">
        <v>186</v>
      </c>
      <c r="C26" s="12">
        <f>SUM(C18:C21)</f>
        <v>4</v>
      </c>
      <c r="D26" s="12">
        <f>SUM(D18:D21)</f>
        <v>20714</v>
      </c>
      <c r="E26" s="12">
        <f>SUM(E18:E21)</f>
        <v>29263</v>
      </c>
      <c r="F26" s="12">
        <f>SUM(F18:F21)</f>
        <v>29263</v>
      </c>
    </row>
    <row r="27" spans="1:6" ht="19.5" thickBot="1">
      <c r="A27" s="10"/>
      <c r="B27" s="11" t="s">
        <v>103</v>
      </c>
      <c r="C27" s="12">
        <f>SUM(C22)</f>
        <v>1.5</v>
      </c>
      <c r="D27" s="12">
        <f>SUM(D22)</f>
        <v>5121</v>
      </c>
      <c r="E27" s="12">
        <f>SUM(E22)</f>
        <v>9750</v>
      </c>
      <c r="F27" s="12">
        <f>SUM(F22)</f>
        <v>9750</v>
      </c>
    </row>
    <row r="28" spans="1:6" ht="19.5" thickBot="1">
      <c r="A28" s="10"/>
      <c r="B28" s="11" t="s">
        <v>198</v>
      </c>
      <c r="C28" s="12">
        <f>SUM(C23:C23)</f>
        <v>0.5</v>
      </c>
      <c r="D28" s="12">
        <f>SUM(D23:D23)</f>
        <v>1837</v>
      </c>
      <c r="E28" s="12">
        <f>SUM(E23:E23)</f>
        <v>3250</v>
      </c>
      <c r="F28" s="12">
        <f>SUM(F23:F23)</f>
        <v>3250</v>
      </c>
    </row>
    <row r="29" spans="1:6" ht="18.75" thickBot="1">
      <c r="A29" s="65" t="s">
        <v>187</v>
      </c>
      <c r="B29" s="65"/>
      <c r="C29" s="65"/>
      <c r="D29" s="65"/>
      <c r="E29" s="65"/>
      <c r="F29" s="65"/>
    </row>
    <row r="30" spans="1:6" ht="19.5" thickBot="1">
      <c r="A30" s="6">
        <v>1</v>
      </c>
      <c r="B30" s="7" t="s">
        <v>10</v>
      </c>
      <c r="C30" s="12">
        <v>1</v>
      </c>
      <c r="D30" s="6">
        <v>7001</v>
      </c>
      <c r="E30" s="6">
        <v>11376</v>
      </c>
      <c r="F30" s="6">
        <f t="shared" ref="F30:F50" si="1">E30</f>
        <v>11376</v>
      </c>
    </row>
    <row r="31" spans="1:6" ht="19.5" thickBot="1">
      <c r="A31" s="6">
        <v>2</v>
      </c>
      <c r="B31" s="7" t="s">
        <v>11</v>
      </c>
      <c r="C31" s="12">
        <v>0.75</v>
      </c>
      <c r="D31" s="6">
        <v>4925</v>
      </c>
      <c r="E31" s="6">
        <v>6403</v>
      </c>
      <c r="F31" s="6">
        <f t="shared" si="1"/>
        <v>6403</v>
      </c>
    </row>
    <row r="32" spans="1:6" ht="19.5" thickBot="1">
      <c r="A32" s="6">
        <v>3</v>
      </c>
      <c r="B32" s="7" t="s">
        <v>12</v>
      </c>
      <c r="C32" s="12">
        <v>0.75</v>
      </c>
      <c r="D32" s="6">
        <v>4925</v>
      </c>
      <c r="E32" s="6">
        <v>6403</v>
      </c>
      <c r="F32" s="6">
        <f t="shared" si="1"/>
        <v>6403</v>
      </c>
    </row>
    <row r="33" spans="1:6" ht="19.5" thickBot="1">
      <c r="A33" s="6">
        <v>4</v>
      </c>
      <c r="B33" s="7" t="s">
        <v>13</v>
      </c>
      <c r="C33" s="34">
        <v>0.75</v>
      </c>
      <c r="D33" s="13">
        <v>5251</v>
      </c>
      <c r="E33" s="13">
        <v>7850</v>
      </c>
      <c r="F33" s="6">
        <f t="shared" si="1"/>
        <v>7850</v>
      </c>
    </row>
    <row r="34" spans="1:6" ht="19.5" thickBot="1">
      <c r="A34" s="6">
        <v>5</v>
      </c>
      <c r="B34" s="7" t="s">
        <v>14</v>
      </c>
      <c r="C34" s="34">
        <v>0.75</v>
      </c>
      <c r="D34" s="13">
        <v>5251</v>
      </c>
      <c r="E34" s="13">
        <v>7850</v>
      </c>
      <c r="F34" s="6">
        <f t="shared" si="1"/>
        <v>7850</v>
      </c>
    </row>
    <row r="35" spans="1:6" ht="19.5" thickBot="1">
      <c r="A35" s="6">
        <v>6</v>
      </c>
      <c r="B35" s="7" t="s">
        <v>15</v>
      </c>
      <c r="C35" s="12">
        <v>0.75</v>
      </c>
      <c r="D35" s="6">
        <v>4817</v>
      </c>
      <c r="E35" s="6">
        <v>6108</v>
      </c>
      <c r="F35" s="6">
        <f t="shared" si="1"/>
        <v>6108</v>
      </c>
    </row>
    <row r="36" spans="1:6" ht="19.5" thickBot="1">
      <c r="A36" s="6">
        <v>7</v>
      </c>
      <c r="B36" s="7" t="s">
        <v>16</v>
      </c>
      <c r="C36" s="12">
        <v>0.5</v>
      </c>
      <c r="D36" s="6">
        <v>3175</v>
      </c>
      <c r="E36" s="6">
        <v>4242</v>
      </c>
      <c r="F36" s="6">
        <f t="shared" si="1"/>
        <v>4242</v>
      </c>
    </row>
    <row r="37" spans="1:6" ht="19.5" thickBot="1">
      <c r="A37" s="6">
        <v>8</v>
      </c>
      <c r="B37" s="7" t="s">
        <v>124</v>
      </c>
      <c r="C37" s="12">
        <v>1.5</v>
      </c>
      <c r="D37" s="6">
        <v>10501</v>
      </c>
      <c r="E37" s="6">
        <v>15016</v>
      </c>
      <c r="F37" s="6">
        <f t="shared" si="1"/>
        <v>15016</v>
      </c>
    </row>
    <row r="38" spans="1:6" ht="19.5" thickBot="1">
      <c r="A38" s="6">
        <v>9</v>
      </c>
      <c r="B38" s="7" t="s">
        <v>17</v>
      </c>
      <c r="C38" s="34">
        <v>0.75</v>
      </c>
      <c r="D38" s="13">
        <v>4925</v>
      </c>
      <c r="E38" s="13">
        <v>7363</v>
      </c>
      <c r="F38" s="6">
        <f t="shared" si="1"/>
        <v>7363</v>
      </c>
    </row>
    <row r="39" spans="1:6" ht="19.5" thickBot="1">
      <c r="A39" s="6">
        <v>10</v>
      </c>
      <c r="B39" s="7" t="s">
        <v>18</v>
      </c>
      <c r="C39" s="34">
        <v>0.75</v>
      </c>
      <c r="D39" s="13">
        <v>4622</v>
      </c>
      <c r="E39" s="13">
        <v>7474</v>
      </c>
      <c r="F39" s="6">
        <f t="shared" si="1"/>
        <v>7474</v>
      </c>
    </row>
    <row r="40" spans="1:6" ht="19.5" thickBot="1">
      <c r="A40" s="6">
        <v>11</v>
      </c>
      <c r="B40" s="7" t="s">
        <v>19</v>
      </c>
      <c r="C40" s="34">
        <v>0.75</v>
      </c>
      <c r="D40" s="13">
        <v>4925</v>
      </c>
      <c r="E40" s="13">
        <v>8004</v>
      </c>
      <c r="F40" s="6">
        <f t="shared" si="1"/>
        <v>8004</v>
      </c>
    </row>
    <row r="41" spans="1:6" ht="19.5" thickBot="1">
      <c r="A41" s="6">
        <v>12</v>
      </c>
      <c r="B41" s="7" t="s">
        <v>169</v>
      </c>
      <c r="C41" s="34">
        <v>0.25</v>
      </c>
      <c r="D41" s="13">
        <v>1316</v>
      </c>
      <c r="E41" s="13">
        <v>1625</v>
      </c>
      <c r="F41" s="6">
        <f t="shared" si="1"/>
        <v>1625</v>
      </c>
    </row>
    <row r="42" spans="1:6" ht="19.5" thickBot="1">
      <c r="A42" s="6">
        <v>13</v>
      </c>
      <c r="B42" s="7" t="s">
        <v>20</v>
      </c>
      <c r="C42" s="34">
        <v>0.5</v>
      </c>
      <c r="D42" s="13">
        <v>3500</v>
      </c>
      <c r="E42" s="13">
        <v>6018</v>
      </c>
      <c r="F42" s="6">
        <f t="shared" si="1"/>
        <v>6018</v>
      </c>
    </row>
    <row r="43" spans="1:6" ht="38.25" thickBot="1">
      <c r="A43" s="6">
        <v>14</v>
      </c>
      <c r="B43" s="7" t="s">
        <v>125</v>
      </c>
      <c r="C43" s="34">
        <v>0.25</v>
      </c>
      <c r="D43" s="13">
        <v>1642</v>
      </c>
      <c r="E43" s="13">
        <v>2454</v>
      </c>
      <c r="F43" s="6">
        <f t="shared" si="1"/>
        <v>2454</v>
      </c>
    </row>
    <row r="44" spans="1:6" ht="19.5" thickBot="1">
      <c r="A44" s="6">
        <v>15</v>
      </c>
      <c r="B44" s="7" t="s">
        <v>21</v>
      </c>
      <c r="C44" s="34">
        <v>0.75</v>
      </c>
      <c r="D44" s="13">
        <v>4600</v>
      </c>
      <c r="E44" s="13">
        <v>6877</v>
      </c>
      <c r="F44" s="6">
        <f t="shared" si="1"/>
        <v>6877</v>
      </c>
    </row>
    <row r="45" spans="1:6" ht="19.5" thickBot="1">
      <c r="A45" s="6">
        <v>16</v>
      </c>
      <c r="B45" s="7" t="s">
        <v>22</v>
      </c>
      <c r="C45" s="34">
        <v>1.75</v>
      </c>
      <c r="D45" s="13">
        <v>11601</v>
      </c>
      <c r="E45" s="13">
        <v>17617</v>
      </c>
      <c r="F45" s="6">
        <f t="shared" si="1"/>
        <v>17617</v>
      </c>
    </row>
    <row r="46" spans="1:6" ht="19.5" thickBot="1">
      <c r="A46" s="6">
        <v>17</v>
      </c>
      <c r="B46" s="7" t="s">
        <v>23</v>
      </c>
      <c r="C46" s="34">
        <v>0.25</v>
      </c>
      <c r="D46" s="13">
        <v>1316</v>
      </c>
      <c r="E46" s="13">
        <v>1625</v>
      </c>
      <c r="F46" s="6">
        <f t="shared" si="1"/>
        <v>1625</v>
      </c>
    </row>
    <row r="47" spans="1:6" ht="19.5" thickBot="1">
      <c r="A47" s="6">
        <v>18</v>
      </c>
      <c r="B47" s="7" t="s">
        <v>24</v>
      </c>
      <c r="C47" s="34">
        <v>0.75</v>
      </c>
      <c r="D47" s="13">
        <v>4274</v>
      </c>
      <c r="E47" s="13">
        <v>5385</v>
      </c>
      <c r="F47" s="6">
        <f t="shared" si="1"/>
        <v>5385</v>
      </c>
    </row>
    <row r="48" spans="1:6" ht="19.5" thickBot="1">
      <c r="A48" s="6">
        <v>19</v>
      </c>
      <c r="B48" s="7" t="s">
        <v>120</v>
      </c>
      <c r="C48" s="12">
        <v>0.5</v>
      </c>
      <c r="D48" s="6">
        <v>3066</v>
      </c>
      <c r="E48" s="6">
        <v>3373</v>
      </c>
      <c r="F48" s="6">
        <f t="shared" si="1"/>
        <v>3373</v>
      </c>
    </row>
    <row r="49" spans="1:6" ht="19.5" thickBot="1">
      <c r="A49" s="6">
        <v>20</v>
      </c>
      <c r="B49" s="7" t="s">
        <v>122</v>
      </c>
      <c r="C49" s="12">
        <v>0.5</v>
      </c>
      <c r="D49" s="6">
        <v>2632</v>
      </c>
      <c r="E49" s="6">
        <v>3250</v>
      </c>
      <c r="F49" s="6">
        <f t="shared" si="1"/>
        <v>3250</v>
      </c>
    </row>
    <row r="50" spans="1:6" ht="19.5" thickBot="1">
      <c r="A50" s="6">
        <v>21</v>
      </c>
      <c r="B50" s="7" t="s">
        <v>126</v>
      </c>
      <c r="C50" s="12">
        <v>0.5</v>
      </c>
      <c r="D50" s="6">
        <v>2632</v>
      </c>
      <c r="E50" s="6">
        <v>3250</v>
      </c>
      <c r="F50" s="6">
        <f t="shared" si="1"/>
        <v>3250</v>
      </c>
    </row>
    <row r="51" spans="1:6" ht="16.5" thickBot="1">
      <c r="A51" s="72" t="s">
        <v>188</v>
      </c>
      <c r="B51" s="72"/>
      <c r="C51" s="72"/>
      <c r="D51" s="72"/>
      <c r="E51" s="72"/>
      <c r="F51" s="72"/>
    </row>
    <row r="52" spans="1:6" ht="19.5" thickBot="1">
      <c r="A52" s="6">
        <v>1</v>
      </c>
      <c r="B52" s="7" t="s">
        <v>50</v>
      </c>
      <c r="C52" s="12">
        <v>1</v>
      </c>
      <c r="D52" s="6">
        <v>5005</v>
      </c>
      <c r="E52" s="6">
        <v>7156</v>
      </c>
      <c r="F52" s="6">
        <f>E52</f>
        <v>7156</v>
      </c>
    </row>
    <row r="53" spans="1:6" ht="19.5" thickBot="1">
      <c r="A53" s="6">
        <v>2</v>
      </c>
      <c r="B53" s="7" t="s">
        <v>25</v>
      </c>
      <c r="C53" s="12">
        <v>0.75</v>
      </c>
      <c r="D53" s="6">
        <v>3146</v>
      </c>
      <c r="E53" s="6">
        <v>4875</v>
      </c>
      <c r="F53" s="6">
        <v>4875</v>
      </c>
    </row>
    <row r="54" spans="1:6" ht="23.25" customHeight="1" thickBot="1">
      <c r="A54" s="6">
        <v>3</v>
      </c>
      <c r="B54" s="7" t="s">
        <v>111</v>
      </c>
      <c r="C54" s="12">
        <v>1.75</v>
      </c>
      <c r="D54" s="6">
        <v>8209</v>
      </c>
      <c r="E54" s="6">
        <v>11375</v>
      </c>
      <c r="F54" s="6">
        <f t="shared" ref="F54:F59" si="2">E54</f>
        <v>11375</v>
      </c>
    </row>
    <row r="55" spans="1:6" ht="21" customHeight="1" thickBot="1">
      <c r="A55" s="6">
        <v>4</v>
      </c>
      <c r="B55" s="7" t="s">
        <v>110</v>
      </c>
      <c r="C55" s="12">
        <v>0.75</v>
      </c>
      <c r="D55" s="6">
        <v>3754</v>
      </c>
      <c r="E55" s="6">
        <v>4875</v>
      </c>
      <c r="F55" s="6">
        <f t="shared" si="2"/>
        <v>4875</v>
      </c>
    </row>
    <row r="56" spans="1:6" ht="25.5" customHeight="1" thickBot="1">
      <c r="A56" s="6">
        <v>5</v>
      </c>
      <c r="B56" s="7" t="s">
        <v>109</v>
      </c>
      <c r="C56" s="12">
        <v>0.25</v>
      </c>
      <c r="D56" s="6">
        <v>1049</v>
      </c>
      <c r="E56" s="6">
        <v>1625</v>
      </c>
      <c r="F56" s="6">
        <f t="shared" si="2"/>
        <v>1625</v>
      </c>
    </row>
    <row r="57" spans="1:6" ht="24.75" customHeight="1" thickBot="1">
      <c r="A57" s="6">
        <v>6</v>
      </c>
      <c r="B57" s="7" t="s">
        <v>26</v>
      </c>
      <c r="C57" s="12">
        <v>1</v>
      </c>
      <c r="D57" s="6">
        <v>5005</v>
      </c>
      <c r="E57" s="6">
        <v>6506</v>
      </c>
      <c r="F57" s="6">
        <f t="shared" si="2"/>
        <v>6506</v>
      </c>
    </row>
    <row r="58" spans="1:6" ht="24.75" customHeight="1" thickBot="1">
      <c r="A58" s="6">
        <v>7</v>
      </c>
      <c r="B58" s="7" t="s">
        <v>27</v>
      </c>
      <c r="C58" s="12">
        <v>0.5</v>
      </c>
      <c r="D58" s="6">
        <v>2162</v>
      </c>
      <c r="E58" s="6">
        <v>3250</v>
      </c>
      <c r="F58" s="6">
        <f t="shared" si="2"/>
        <v>3250</v>
      </c>
    </row>
    <row r="59" spans="1:6" ht="24.75" customHeight="1" thickBot="1">
      <c r="A59" s="6">
        <v>8</v>
      </c>
      <c r="B59" s="7" t="s">
        <v>28</v>
      </c>
      <c r="C59" s="12">
        <v>0.75</v>
      </c>
      <c r="D59" s="6">
        <v>3754</v>
      </c>
      <c r="E59" s="6">
        <v>4875</v>
      </c>
      <c r="F59" s="6">
        <f t="shared" si="2"/>
        <v>4875</v>
      </c>
    </row>
    <row r="60" spans="1:6" ht="24.75" customHeight="1" thickBot="1">
      <c r="A60" s="6">
        <v>9</v>
      </c>
      <c r="B60" s="7" t="s">
        <v>29</v>
      </c>
      <c r="C60" s="12">
        <v>0.5</v>
      </c>
      <c r="D60" s="6">
        <v>2502</v>
      </c>
      <c r="E60" s="6">
        <v>3741</v>
      </c>
      <c r="F60" s="6">
        <v>3741</v>
      </c>
    </row>
    <row r="61" spans="1:6" ht="24.75" customHeight="1" thickBot="1">
      <c r="A61" s="6">
        <v>10</v>
      </c>
      <c r="B61" s="7" t="s">
        <v>30</v>
      </c>
      <c r="C61" s="12">
        <v>0.5</v>
      </c>
      <c r="D61" s="6">
        <v>2502</v>
      </c>
      <c r="E61" s="6">
        <v>3250</v>
      </c>
      <c r="F61" s="6">
        <f t="shared" ref="F61:F71" si="3">E61</f>
        <v>3250</v>
      </c>
    </row>
    <row r="62" spans="1:6" ht="24" customHeight="1" thickBot="1">
      <c r="A62" s="6">
        <v>11</v>
      </c>
      <c r="B62" s="7" t="s">
        <v>31</v>
      </c>
      <c r="C62" s="12">
        <v>0.5</v>
      </c>
      <c r="D62" s="6">
        <v>2372</v>
      </c>
      <c r="E62" s="6">
        <v>3558</v>
      </c>
      <c r="F62" s="6">
        <f t="shared" si="3"/>
        <v>3558</v>
      </c>
    </row>
    <row r="63" spans="1:6" ht="21.75" customHeight="1" thickBot="1">
      <c r="A63" s="6">
        <v>12</v>
      </c>
      <c r="B63" s="7" t="s">
        <v>32</v>
      </c>
      <c r="C63" s="12">
        <v>0.5</v>
      </c>
      <c r="D63" s="6">
        <v>2372</v>
      </c>
      <c r="E63" s="6">
        <v>3558</v>
      </c>
      <c r="F63" s="6">
        <f t="shared" si="3"/>
        <v>3558</v>
      </c>
    </row>
    <row r="64" spans="1:6" ht="19.5" thickBot="1">
      <c r="A64" s="6">
        <v>13</v>
      </c>
      <c r="B64" s="7" t="s">
        <v>33</v>
      </c>
      <c r="C64" s="12">
        <v>2</v>
      </c>
      <c r="D64" s="6">
        <v>9517</v>
      </c>
      <c r="E64" s="6">
        <v>13259</v>
      </c>
      <c r="F64" s="6">
        <f t="shared" si="3"/>
        <v>13259</v>
      </c>
    </row>
    <row r="65" spans="1:6" ht="19.5" thickBot="1">
      <c r="A65" s="6">
        <v>14</v>
      </c>
      <c r="B65" s="7" t="s">
        <v>34</v>
      </c>
      <c r="C65" s="12">
        <v>1</v>
      </c>
      <c r="D65" s="6">
        <v>5005</v>
      </c>
      <c r="E65" s="6">
        <v>6506</v>
      </c>
      <c r="F65" s="6">
        <f t="shared" si="3"/>
        <v>6506</v>
      </c>
    </row>
    <row r="66" spans="1:6" ht="21" customHeight="1" thickBot="1">
      <c r="A66" s="6">
        <v>15</v>
      </c>
      <c r="B66" s="7" t="s">
        <v>35</v>
      </c>
      <c r="C66" s="12">
        <v>0.5</v>
      </c>
      <c r="D66" s="6">
        <v>2502</v>
      </c>
      <c r="E66" s="6">
        <v>3454</v>
      </c>
      <c r="F66" s="6">
        <f t="shared" si="3"/>
        <v>3454</v>
      </c>
    </row>
    <row r="67" spans="1:6" ht="19.5" thickBot="1">
      <c r="A67" s="6">
        <v>16</v>
      </c>
      <c r="B67" s="7" t="s">
        <v>36</v>
      </c>
      <c r="C67" s="12">
        <v>0.75</v>
      </c>
      <c r="D67" s="6">
        <v>3754</v>
      </c>
      <c r="E67" s="6">
        <v>5181</v>
      </c>
      <c r="F67" s="6">
        <f t="shared" si="3"/>
        <v>5181</v>
      </c>
    </row>
    <row r="68" spans="1:6" ht="19.5" thickBot="1">
      <c r="A68" s="6">
        <v>17</v>
      </c>
      <c r="B68" s="7" t="s">
        <v>94</v>
      </c>
      <c r="C68" s="12">
        <v>0.75</v>
      </c>
      <c r="D68" s="6">
        <v>3341</v>
      </c>
      <c r="E68" s="6">
        <v>4875</v>
      </c>
      <c r="F68" s="6">
        <f t="shared" si="3"/>
        <v>4875</v>
      </c>
    </row>
    <row r="69" spans="1:6" ht="19.5" thickBot="1">
      <c r="A69" s="6">
        <v>18</v>
      </c>
      <c r="B69" s="7" t="s">
        <v>127</v>
      </c>
      <c r="C69" s="12">
        <v>0.25</v>
      </c>
      <c r="D69" s="6">
        <v>1049</v>
      </c>
      <c r="E69" s="6">
        <v>1625</v>
      </c>
      <c r="F69" s="6">
        <f t="shared" si="3"/>
        <v>1625</v>
      </c>
    </row>
    <row r="70" spans="1:6" ht="19.5" thickBot="1">
      <c r="A70" s="6">
        <v>19</v>
      </c>
      <c r="B70" s="7" t="s">
        <v>93</v>
      </c>
      <c r="C70" s="12">
        <v>0.5</v>
      </c>
      <c r="D70" s="6">
        <v>2502</v>
      </c>
      <c r="E70" s="6">
        <v>3250</v>
      </c>
      <c r="F70" s="6">
        <f t="shared" si="3"/>
        <v>3250</v>
      </c>
    </row>
    <row r="71" spans="1:6" ht="19.5" thickBot="1">
      <c r="A71" s="6">
        <v>20</v>
      </c>
      <c r="B71" s="7" t="s">
        <v>37</v>
      </c>
      <c r="C71" s="12">
        <v>0.5</v>
      </c>
      <c r="D71" s="6">
        <v>2300</v>
      </c>
      <c r="E71" s="6">
        <v>3251</v>
      </c>
      <c r="F71" s="6">
        <f t="shared" si="3"/>
        <v>3251</v>
      </c>
    </row>
    <row r="72" spans="1:6" ht="16.5" thickBot="1">
      <c r="A72" s="56" t="s">
        <v>189</v>
      </c>
      <c r="B72" s="57"/>
      <c r="C72" s="57"/>
      <c r="D72" s="57"/>
      <c r="E72" s="57"/>
      <c r="F72" s="58"/>
    </row>
    <row r="73" spans="1:6" ht="38.25" thickBot="1">
      <c r="A73" s="8">
        <v>1</v>
      </c>
      <c r="B73" s="9" t="s">
        <v>108</v>
      </c>
      <c r="C73" s="22">
        <v>4</v>
      </c>
      <c r="D73" s="8">
        <v>13656</v>
      </c>
      <c r="E73" s="8">
        <v>26000</v>
      </c>
      <c r="F73" s="8">
        <f>E73</f>
        <v>26000</v>
      </c>
    </row>
    <row r="74" spans="1:6" ht="19.5" thickBot="1">
      <c r="A74" s="8">
        <v>2</v>
      </c>
      <c r="B74" s="9" t="s">
        <v>190</v>
      </c>
      <c r="C74" s="22">
        <v>1.5</v>
      </c>
      <c r="D74" s="8">
        <v>5901</v>
      </c>
      <c r="E74" s="8">
        <v>9750</v>
      </c>
      <c r="F74" s="8">
        <f>E74</f>
        <v>9750</v>
      </c>
    </row>
    <row r="75" spans="1:6" ht="38.25" thickBot="1">
      <c r="A75" s="8">
        <v>3</v>
      </c>
      <c r="B75" s="9" t="s">
        <v>128</v>
      </c>
      <c r="C75" s="33">
        <v>0.5</v>
      </c>
      <c r="D75" s="8">
        <v>1695</v>
      </c>
      <c r="E75" s="8">
        <v>3000</v>
      </c>
      <c r="F75" s="8">
        <f>E75</f>
        <v>3000</v>
      </c>
    </row>
    <row r="76" spans="1:6" ht="19.5" thickBot="1">
      <c r="A76" s="10"/>
      <c r="B76" s="11" t="s">
        <v>191</v>
      </c>
      <c r="C76" s="12">
        <f>C77+C78+C79+C80</f>
        <v>36</v>
      </c>
      <c r="D76" s="12">
        <f>D77+D78+D79+D80</f>
        <v>189951</v>
      </c>
      <c r="E76" s="12">
        <f>E77+E78+E79+E80</f>
        <v>278358</v>
      </c>
      <c r="F76" s="12">
        <f>F77+F78+F79+F80</f>
        <v>278358</v>
      </c>
    </row>
    <row r="77" spans="1:6" ht="19.5" thickBot="1">
      <c r="A77" s="10"/>
      <c r="B77" s="11" t="s">
        <v>192</v>
      </c>
      <c r="C77" s="12">
        <f>SUM(C30:C50)</f>
        <v>15</v>
      </c>
      <c r="D77" s="12">
        <f>SUM(D30:D50)</f>
        <v>96897</v>
      </c>
      <c r="E77" s="12">
        <f>SUM(E30:E50)</f>
        <v>139563</v>
      </c>
      <c r="F77" s="12">
        <f>SUM(F30:F50)</f>
        <v>139563</v>
      </c>
    </row>
    <row r="78" spans="1:6" ht="19.5" thickBot="1">
      <c r="A78" s="10"/>
      <c r="B78" s="11" t="s">
        <v>193</v>
      </c>
      <c r="C78" s="12">
        <f>SUM(C52:C71)</f>
        <v>15</v>
      </c>
      <c r="D78" s="12">
        <f>SUM(D52:D71)</f>
        <v>71802</v>
      </c>
      <c r="E78" s="12">
        <f>SUM(E52:E71)</f>
        <v>100045</v>
      </c>
      <c r="F78" s="12">
        <f>SUM(F52:F71)</f>
        <v>100045</v>
      </c>
    </row>
    <row r="79" spans="1:6" ht="19.5" thickBot="1">
      <c r="A79" s="10"/>
      <c r="B79" s="11" t="s">
        <v>194</v>
      </c>
      <c r="C79" s="12">
        <f>SUM(C73:C73)</f>
        <v>4</v>
      </c>
      <c r="D79" s="12">
        <f>SUM(D73)</f>
        <v>13656</v>
      </c>
      <c r="E79" s="12">
        <f>SUM(E73)</f>
        <v>26000</v>
      </c>
      <c r="F79" s="12">
        <f>SUM(F73)</f>
        <v>26000</v>
      </c>
    </row>
    <row r="80" spans="1:6" ht="19.5" thickBot="1">
      <c r="A80" s="10"/>
      <c r="B80" s="11" t="s">
        <v>195</v>
      </c>
      <c r="C80" s="12">
        <f>SUM(C75+C74)</f>
        <v>2</v>
      </c>
      <c r="D80" s="12">
        <f>SUM(D74:D75)</f>
        <v>7596</v>
      </c>
      <c r="E80" s="12">
        <f>SUM(E74:E75)</f>
        <v>12750</v>
      </c>
      <c r="F80" s="12">
        <f>SUM(F74:F75)</f>
        <v>12750</v>
      </c>
    </row>
    <row r="81" spans="1:8" ht="27" customHeight="1" thickBot="1">
      <c r="A81" s="56" t="s">
        <v>165</v>
      </c>
      <c r="B81" s="57"/>
      <c r="C81" s="57"/>
      <c r="D81" s="57"/>
      <c r="E81" s="57"/>
      <c r="F81" s="58"/>
    </row>
    <row r="82" spans="1:8" ht="19.5" thickBot="1">
      <c r="A82" s="8">
        <v>1</v>
      </c>
      <c r="B82" s="9" t="s">
        <v>154</v>
      </c>
      <c r="C82" s="22">
        <v>1</v>
      </c>
      <c r="D82" s="8">
        <v>6567</v>
      </c>
      <c r="E82" s="15">
        <v>9441</v>
      </c>
      <c r="F82" s="8">
        <f>E82</f>
        <v>9441</v>
      </c>
      <c r="H82" s="31"/>
    </row>
    <row r="83" spans="1:8" ht="19.5" thickBot="1">
      <c r="A83" s="8">
        <v>2</v>
      </c>
      <c r="B83" s="9" t="s">
        <v>155</v>
      </c>
      <c r="C83" s="22">
        <v>1.5</v>
      </c>
      <c r="D83" s="8">
        <v>8223</v>
      </c>
      <c r="E83" s="15">
        <v>12294</v>
      </c>
      <c r="F83" s="8">
        <v>12294</v>
      </c>
    </row>
    <row r="84" spans="1:8" ht="19.5" thickBot="1">
      <c r="A84" s="8">
        <v>3</v>
      </c>
      <c r="B84" s="9" t="s">
        <v>50</v>
      </c>
      <c r="C84" s="22">
        <v>1</v>
      </c>
      <c r="D84" s="8">
        <v>5005</v>
      </c>
      <c r="E84" s="15">
        <v>8230</v>
      </c>
      <c r="F84" s="8">
        <v>8230</v>
      </c>
    </row>
    <row r="85" spans="1:8" ht="19.5" thickBot="1">
      <c r="A85" s="8">
        <v>4</v>
      </c>
      <c r="B85" s="9" t="s">
        <v>51</v>
      </c>
      <c r="C85" s="22">
        <v>1</v>
      </c>
      <c r="D85" s="15">
        <v>4745</v>
      </c>
      <c r="E85" s="15">
        <v>6548</v>
      </c>
      <c r="F85" s="8">
        <v>6548</v>
      </c>
    </row>
    <row r="86" spans="1:8" ht="19.5" thickBot="1">
      <c r="A86" s="8">
        <v>5</v>
      </c>
      <c r="B86" s="9" t="s">
        <v>52</v>
      </c>
      <c r="C86" s="22">
        <v>9.5</v>
      </c>
      <c r="D86" s="15">
        <v>45687</v>
      </c>
      <c r="E86" s="15">
        <v>66676</v>
      </c>
      <c r="F86" s="8">
        <v>66676</v>
      </c>
    </row>
    <row r="87" spans="1:8" ht="19.5" thickBot="1">
      <c r="A87" s="8">
        <v>6</v>
      </c>
      <c r="B87" s="9" t="s">
        <v>156</v>
      </c>
      <c r="C87" s="22">
        <v>1</v>
      </c>
      <c r="D87" s="15">
        <v>2414</v>
      </c>
      <c r="E87" s="15">
        <v>6500</v>
      </c>
      <c r="F87" s="8">
        <v>6500</v>
      </c>
    </row>
    <row r="88" spans="1:8" ht="19.5" thickBot="1">
      <c r="A88" s="8">
        <v>7</v>
      </c>
      <c r="B88" s="9" t="s">
        <v>121</v>
      </c>
      <c r="C88" s="22">
        <v>9</v>
      </c>
      <c r="D88" s="15">
        <v>33066</v>
      </c>
      <c r="E88" s="15">
        <v>58500</v>
      </c>
      <c r="F88" s="8">
        <v>58500</v>
      </c>
    </row>
    <row r="89" spans="1:8" ht="19.5" thickBot="1">
      <c r="A89" s="8">
        <v>8</v>
      </c>
      <c r="B89" s="9" t="s">
        <v>157</v>
      </c>
      <c r="C89" s="22">
        <v>1</v>
      </c>
      <c r="D89" s="15">
        <v>3414</v>
      </c>
      <c r="E89" s="15">
        <v>6500</v>
      </c>
      <c r="F89" s="8">
        <v>6500</v>
      </c>
    </row>
    <row r="90" spans="1:8" ht="38.25" thickBot="1">
      <c r="A90" s="8">
        <v>9</v>
      </c>
      <c r="B90" s="9" t="s">
        <v>128</v>
      </c>
      <c r="C90" s="22">
        <v>1</v>
      </c>
      <c r="D90" s="15">
        <v>3674</v>
      </c>
      <c r="E90" s="15">
        <v>6500</v>
      </c>
      <c r="F90" s="8">
        <v>6500</v>
      </c>
    </row>
    <row r="91" spans="1:8" ht="19.5" thickBot="1">
      <c r="A91" s="10"/>
      <c r="B91" s="11" t="s">
        <v>184</v>
      </c>
      <c r="C91" s="12">
        <f>SUM(C82:C90)</f>
        <v>26</v>
      </c>
      <c r="D91" s="12">
        <f>SUM(D82:D90)</f>
        <v>112795</v>
      </c>
      <c r="E91" s="12">
        <f>SUM(E82:E90)</f>
        <v>181189</v>
      </c>
      <c r="F91" s="12">
        <v>181189</v>
      </c>
    </row>
    <row r="92" spans="1:8" ht="19.5" thickBot="1">
      <c r="A92" s="10"/>
      <c r="B92" s="11" t="s">
        <v>185</v>
      </c>
      <c r="C92" s="12">
        <v>2.5</v>
      </c>
      <c r="D92" s="12">
        <v>13650</v>
      </c>
      <c r="E92" s="12">
        <v>21735</v>
      </c>
      <c r="F92" s="12">
        <v>21735</v>
      </c>
    </row>
    <row r="93" spans="1:8" ht="19.5" thickBot="1">
      <c r="A93" s="10"/>
      <c r="B93" s="11" t="s">
        <v>196</v>
      </c>
      <c r="C93" s="12">
        <v>11.5</v>
      </c>
      <c r="D93" s="12">
        <f>SUM(D86+D85+D84)</f>
        <v>55437</v>
      </c>
      <c r="E93" s="12">
        <f>SUM(E86+E85+E84)</f>
        <v>81454</v>
      </c>
      <c r="F93" s="12">
        <v>149734</v>
      </c>
    </row>
    <row r="94" spans="1:8" ht="19.5" thickBot="1">
      <c r="A94" s="10"/>
      <c r="B94" s="11" t="s">
        <v>197</v>
      </c>
      <c r="C94" s="12">
        <v>11</v>
      </c>
      <c r="D94" s="12">
        <v>21562</v>
      </c>
      <c r="E94" s="12">
        <f>SUM(E89+E88+E87)</f>
        <v>71500</v>
      </c>
      <c r="F94" s="12">
        <v>71500</v>
      </c>
    </row>
    <row r="95" spans="1:8" ht="19.5" thickBot="1">
      <c r="A95" s="10"/>
      <c r="B95" s="11" t="s">
        <v>198</v>
      </c>
      <c r="C95" s="12">
        <v>1</v>
      </c>
      <c r="D95" s="12">
        <v>3674</v>
      </c>
      <c r="E95" s="12">
        <v>6500</v>
      </c>
      <c r="F95" s="22">
        <v>6500</v>
      </c>
    </row>
    <row r="96" spans="1:8" ht="36.75" customHeight="1" thickBot="1">
      <c r="A96" s="59" t="s">
        <v>153</v>
      </c>
      <c r="B96" s="60"/>
      <c r="C96" s="60"/>
      <c r="D96" s="60"/>
      <c r="E96" s="60"/>
      <c r="F96" s="61"/>
    </row>
    <row r="97" spans="1:6" ht="19.5" thickBot="1">
      <c r="A97" s="16">
        <v>1</v>
      </c>
      <c r="B97" s="17" t="s">
        <v>38</v>
      </c>
      <c r="C97" s="22">
        <v>1</v>
      </c>
      <c r="D97" s="16">
        <v>7001</v>
      </c>
      <c r="E97" s="16">
        <v>14197</v>
      </c>
      <c r="F97" s="16">
        <v>14197</v>
      </c>
    </row>
    <row r="98" spans="1:6" ht="19.5" thickBot="1">
      <c r="A98" s="16">
        <v>2</v>
      </c>
      <c r="B98" s="17" t="s">
        <v>39</v>
      </c>
      <c r="C98" s="22">
        <v>0.75</v>
      </c>
      <c r="D98" s="16">
        <v>5251</v>
      </c>
      <c r="E98" s="16">
        <v>8645</v>
      </c>
      <c r="F98" s="16">
        <v>8645</v>
      </c>
    </row>
    <row r="99" spans="1:6" ht="20.25" customHeight="1" thickBot="1">
      <c r="A99" s="16">
        <v>3</v>
      </c>
      <c r="B99" s="17" t="s">
        <v>40</v>
      </c>
      <c r="C99" s="22">
        <v>1.5</v>
      </c>
      <c r="D99" s="16">
        <v>10501</v>
      </c>
      <c r="E99" s="16">
        <v>17290</v>
      </c>
      <c r="F99" s="16">
        <v>17290</v>
      </c>
    </row>
    <row r="100" spans="1:6" ht="19.5" thickBot="1">
      <c r="A100" s="16">
        <v>4</v>
      </c>
      <c r="B100" s="17" t="s">
        <v>41</v>
      </c>
      <c r="C100" s="22">
        <v>0.25</v>
      </c>
      <c r="D100" s="16">
        <v>1316</v>
      </c>
      <c r="E100" s="16">
        <v>1968</v>
      </c>
      <c r="F100" s="16">
        <v>1968</v>
      </c>
    </row>
    <row r="101" spans="1:6" ht="19.5" thickBot="1">
      <c r="A101" s="16">
        <v>5</v>
      </c>
      <c r="B101" s="17" t="s">
        <v>42</v>
      </c>
      <c r="C101" s="22">
        <v>0.5</v>
      </c>
      <c r="D101" s="16">
        <v>2632</v>
      </c>
      <c r="E101" s="16">
        <v>3718</v>
      </c>
      <c r="F101" s="16">
        <v>3718</v>
      </c>
    </row>
    <row r="102" spans="1:6" ht="19.5" thickBot="1">
      <c r="A102" s="16">
        <v>6</v>
      </c>
      <c r="B102" s="17" t="s">
        <v>43</v>
      </c>
      <c r="C102" s="22">
        <v>4.75</v>
      </c>
      <c r="D102" s="16">
        <v>24619</v>
      </c>
      <c r="E102" s="16">
        <v>32002</v>
      </c>
      <c r="F102" s="16">
        <v>32002</v>
      </c>
    </row>
    <row r="103" spans="1:6" ht="38.25" thickBot="1">
      <c r="A103" s="16">
        <v>7</v>
      </c>
      <c r="B103" s="17" t="s">
        <v>44</v>
      </c>
      <c r="C103" s="22">
        <v>0.5</v>
      </c>
      <c r="D103" s="16">
        <v>2227</v>
      </c>
      <c r="E103" s="16">
        <v>3250</v>
      </c>
      <c r="F103" s="16">
        <v>3250</v>
      </c>
    </row>
    <row r="104" spans="1:6" ht="19.5" thickBot="1">
      <c r="A104" s="16">
        <v>8</v>
      </c>
      <c r="B104" s="17" t="s">
        <v>52</v>
      </c>
      <c r="C104" s="22">
        <v>4.75</v>
      </c>
      <c r="D104" s="16">
        <v>23514</v>
      </c>
      <c r="E104" s="16">
        <v>30897</v>
      </c>
      <c r="F104" s="16">
        <v>30897</v>
      </c>
    </row>
    <row r="105" spans="1:6" ht="19.5" thickBot="1">
      <c r="A105" s="16">
        <v>9</v>
      </c>
      <c r="B105" s="17" t="s">
        <v>95</v>
      </c>
      <c r="C105" s="22">
        <v>4.5</v>
      </c>
      <c r="D105" s="16">
        <v>16533</v>
      </c>
      <c r="E105" s="16">
        <v>29250</v>
      </c>
      <c r="F105" s="16">
        <v>29250</v>
      </c>
    </row>
    <row r="106" spans="1:6" ht="19.5" thickBot="1">
      <c r="A106" s="16">
        <v>10</v>
      </c>
      <c r="B106" s="17" t="s">
        <v>46</v>
      </c>
      <c r="C106" s="22">
        <v>0.75</v>
      </c>
      <c r="D106" s="16">
        <v>2560</v>
      </c>
      <c r="E106" s="16">
        <v>4875</v>
      </c>
      <c r="F106" s="16">
        <v>4875</v>
      </c>
    </row>
    <row r="107" spans="1:6" ht="38.25" thickBot="1">
      <c r="A107" s="16">
        <v>11</v>
      </c>
      <c r="B107" s="17" t="s">
        <v>128</v>
      </c>
      <c r="C107" s="22">
        <v>0.75</v>
      </c>
      <c r="D107" s="16">
        <v>2755</v>
      </c>
      <c r="E107" s="16">
        <v>4500</v>
      </c>
      <c r="F107" s="16">
        <v>4500</v>
      </c>
    </row>
    <row r="108" spans="1:6" ht="19.5" thickBot="1">
      <c r="A108" s="18"/>
      <c r="B108" s="19" t="s">
        <v>184</v>
      </c>
      <c r="C108" s="12">
        <f>SUM(C97:C107)</f>
        <v>20</v>
      </c>
      <c r="D108" s="12">
        <f>SUM(D97:D107)</f>
        <v>98909</v>
      </c>
      <c r="E108" s="12">
        <f>SUM(E97:E107)</f>
        <v>150592</v>
      </c>
      <c r="F108" s="12">
        <f>SUM(F97:F107)</f>
        <v>150592</v>
      </c>
    </row>
    <row r="109" spans="1:6" ht="19.5" thickBot="1">
      <c r="A109" s="18"/>
      <c r="B109" s="19" t="s">
        <v>185</v>
      </c>
      <c r="C109" s="12">
        <f>SUM(C97:C100)</f>
        <v>3.5</v>
      </c>
      <c r="D109" s="12">
        <f>SUM(D97:D100)</f>
        <v>24069</v>
      </c>
      <c r="E109" s="12">
        <f>SUM(E97:E100)</f>
        <v>42100</v>
      </c>
      <c r="F109" s="12">
        <f>SUM(F97:F100)</f>
        <v>42100</v>
      </c>
    </row>
    <row r="110" spans="1:6" ht="19.5" thickBot="1">
      <c r="A110" s="18"/>
      <c r="B110" s="19" t="s">
        <v>196</v>
      </c>
      <c r="C110" s="12">
        <f>SUM(C101:C104)</f>
        <v>10.5</v>
      </c>
      <c r="D110" s="12">
        <f>SUM(D101:D104)</f>
        <v>52992</v>
      </c>
      <c r="E110" s="12">
        <f>SUM(E101:E104)</f>
        <v>69867</v>
      </c>
      <c r="F110" s="12">
        <f>SUM(F101:F104)</f>
        <v>69867</v>
      </c>
    </row>
    <row r="111" spans="1:6" ht="19.5" thickBot="1">
      <c r="A111" s="18"/>
      <c r="B111" s="19" t="s">
        <v>194</v>
      </c>
      <c r="C111" s="12">
        <f>SUM(C105:C106)</f>
        <v>5.25</v>
      </c>
      <c r="D111" s="12">
        <f>SUM(D105:D106)</f>
        <v>19093</v>
      </c>
      <c r="E111" s="12">
        <f>SUM(E105:E106)</f>
        <v>34125</v>
      </c>
      <c r="F111" s="12">
        <f>SUM(F105:F106)</f>
        <v>34125</v>
      </c>
    </row>
    <row r="112" spans="1:6" ht="19.5" thickBot="1">
      <c r="A112" s="18"/>
      <c r="B112" s="19" t="s">
        <v>198</v>
      </c>
      <c r="C112" s="12">
        <f>SUM(C107)</f>
        <v>0.75</v>
      </c>
      <c r="D112" s="12">
        <f>SUM(D107)</f>
        <v>2755</v>
      </c>
      <c r="E112" s="12">
        <v>4875</v>
      </c>
      <c r="F112" s="12">
        <f>SUM(F107)</f>
        <v>4500</v>
      </c>
    </row>
    <row r="113" spans="1:6" ht="31.5" customHeight="1" thickBot="1">
      <c r="A113" s="73" t="s">
        <v>166</v>
      </c>
      <c r="B113" s="74"/>
      <c r="C113" s="74"/>
      <c r="D113" s="74"/>
      <c r="E113" s="74"/>
      <c r="F113" s="75"/>
    </row>
    <row r="114" spans="1:6" ht="19.5" thickBot="1">
      <c r="A114" s="18">
        <v>1</v>
      </c>
      <c r="B114" s="17" t="s">
        <v>47</v>
      </c>
      <c r="C114" s="12">
        <v>1</v>
      </c>
      <c r="D114" s="18">
        <v>7001</v>
      </c>
      <c r="E114" s="18">
        <v>15289</v>
      </c>
      <c r="F114" s="18">
        <v>15289</v>
      </c>
    </row>
    <row r="115" spans="1:6" ht="19.5" thickBot="1">
      <c r="A115" s="18">
        <v>2</v>
      </c>
      <c r="B115" s="17" t="s">
        <v>13</v>
      </c>
      <c r="C115" s="34">
        <v>0.75</v>
      </c>
      <c r="D115" s="18">
        <v>5251</v>
      </c>
      <c r="E115" s="18">
        <v>8645</v>
      </c>
      <c r="F115" s="18">
        <v>8645</v>
      </c>
    </row>
    <row r="116" spans="1:6" ht="19.5" thickBot="1">
      <c r="A116" s="18">
        <v>3</v>
      </c>
      <c r="B116" s="17" t="s">
        <v>16</v>
      </c>
      <c r="C116" s="34">
        <v>0.25</v>
      </c>
      <c r="D116" s="18">
        <v>1750</v>
      </c>
      <c r="E116" s="18">
        <v>2957</v>
      </c>
      <c r="F116" s="18">
        <v>2957</v>
      </c>
    </row>
    <row r="117" spans="1:6" ht="19.5" thickBot="1">
      <c r="A117" s="18">
        <v>4</v>
      </c>
      <c r="B117" s="17" t="s">
        <v>14</v>
      </c>
      <c r="C117" s="34">
        <v>0.5</v>
      </c>
      <c r="D117" s="18">
        <v>3500</v>
      </c>
      <c r="E117" s="18">
        <v>5915</v>
      </c>
      <c r="F117" s="18">
        <v>5915</v>
      </c>
    </row>
    <row r="118" spans="1:6" ht="25.5" customHeight="1" thickBot="1">
      <c r="A118" s="18">
        <v>5</v>
      </c>
      <c r="B118" s="17" t="s">
        <v>48</v>
      </c>
      <c r="C118" s="34">
        <v>1.25</v>
      </c>
      <c r="D118" s="18">
        <v>8751</v>
      </c>
      <c r="E118" s="18">
        <v>14106</v>
      </c>
      <c r="F118" s="18">
        <v>14106</v>
      </c>
    </row>
    <row r="119" spans="1:6" ht="22.5" customHeight="1" thickBot="1">
      <c r="A119" s="18">
        <v>6</v>
      </c>
      <c r="B119" s="17" t="s">
        <v>49</v>
      </c>
      <c r="C119" s="12">
        <v>1.5</v>
      </c>
      <c r="D119" s="18">
        <v>10501</v>
      </c>
      <c r="E119" s="18">
        <v>17746</v>
      </c>
      <c r="F119" s="18">
        <v>17746</v>
      </c>
    </row>
    <row r="120" spans="1:6" ht="22.5" customHeight="1" thickBot="1">
      <c r="A120" s="18">
        <v>7</v>
      </c>
      <c r="B120" s="17" t="s">
        <v>120</v>
      </c>
      <c r="C120" s="12">
        <v>0.5</v>
      </c>
      <c r="D120" s="18">
        <v>3066</v>
      </c>
      <c r="E120" s="18">
        <v>3373</v>
      </c>
      <c r="F120" s="18">
        <v>3373</v>
      </c>
    </row>
    <row r="121" spans="1:6" ht="22.5" customHeight="1" thickBot="1">
      <c r="A121" s="18">
        <v>8</v>
      </c>
      <c r="B121" s="17" t="s">
        <v>159</v>
      </c>
      <c r="C121" s="12">
        <v>0.5</v>
      </c>
      <c r="D121" s="18">
        <v>3066</v>
      </c>
      <c r="E121" s="18">
        <v>3373</v>
      </c>
      <c r="F121" s="18">
        <v>3373</v>
      </c>
    </row>
    <row r="122" spans="1:6" ht="19.5" thickBot="1">
      <c r="A122" s="18">
        <v>9</v>
      </c>
      <c r="B122" s="17" t="s">
        <v>50</v>
      </c>
      <c r="C122" s="12">
        <v>1</v>
      </c>
      <c r="D122" s="18">
        <v>4195</v>
      </c>
      <c r="E122" s="18">
        <v>6500</v>
      </c>
      <c r="F122" s="18">
        <v>6500</v>
      </c>
    </row>
    <row r="123" spans="1:6" ht="19.5" thickBot="1">
      <c r="A123" s="18">
        <v>10</v>
      </c>
      <c r="B123" s="17" t="s">
        <v>52</v>
      </c>
      <c r="C123" s="12">
        <v>4.75</v>
      </c>
      <c r="D123" s="18">
        <v>23774</v>
      </c>
      <c r="E123" s="18">
        <v>30887</v>
      </c>
      <c r="F123" s="18">
        <v>30887</v>
      </c>
    </row>
    <row r="124" spans="1:6" ht="19.5" thickBot="1">
      <c r="A124" s="18">
        <v>11</v>
      </c>
      <c r="B124" s="17" t="s">
        <v>51</v>
      </c>
      <c r="C124" s="12">
        <v>0.5</v>
      </c>
      <c r="D124" s="18">
        <v>2372</v>
      </c>
      <c r="E124" s="18">
        <v>3250</v>
      </c>
      <c r="F124" s="18">
        <v>3250</v>
      </c>
    </row>
    <row r="125" spans="1:6" ht="19.5" thickBot="1">
      <c r="A125" s="18">
        <v>12</v>
      </c>
      <c r="B125" s="17" t="s">
        <v>53</v>
      </c>
      <c r="C125" s="12">
        <v>0.5</v>
      </c>
      <c r="D125" s="18">
        <v>2502</v>
      </c>
      <c r="E125" s="18">
        <v>3250</v>
      </c>
      <c r="F125" s="18">
        <v>3250</v>
      </c>
    </row>
    <row r="126" spans="1:6" ht="19.5" thickBot="1">
      <c r="A126" s="18">
        <v>13</v>
      </c>
      <c r="B126" s="17" t="s">
        <v>161</v>
      </c>
      <c r="C126" s="12">
        <v>0.5</v>
      </c>
      <c r="D126" s="18">
        <v>2372</v>
      </c>
      <c r="E126" s="18">
        <v>3250</v>
      </c>
      <c r="F126" s="18">
        <v>3250</v>
      </c>
    </row>
    <row r="127" spans="1:6" ht="19.5" thickBot="1">
      <c r="A127" s="18">
        <v>14</v>
      </c>
      <c r="B127" s="17" t="s">
        <v>54</v>
      </c>
      <c r="C127" s="12">
        <v>4.75</v>
      </c>
      <c r="D127" s="18">
        <v>17451</v>
      </c>
      <c r="E127" s="18">
        <v>30875</v>
      </c>
      <c r="F127" s="18">
        <v>30875</v>
      </c>
    </row>
    <row r="128" spans="1:6" ht="23.25" customHeight="1" thickBot="1">
      <c r="A128" s="18">
        <v>15</v>
      </c>
      <c r="B128" s="17" t="s">
        <v>56</v>
      </c>
      <c r="C128" s="12">
        <v>1</v>
      </c>
      <c r="D128" s="18">
        <v>3674</v>
      </c>
      <c r="E128" s="18">
        <v>6500</v>
      </c>
      <c r="F128" s="18">
        <v>6500</v>
      </c>
    </row>
    <row r="129" spans="1:17" ht="19.5" thickBot="1">
      <c r="A129" s="18">
        <v>16</v>
      </c>
      <c r="B129" s="17" t="s">
        <v>46</v>
      </c>
      <c r="C129" s="12">
        <v>0.75</v>
      </c>
      <c r="D129" s="18">
        <v>2560</v>
      </c>
      <c r="E129" s="18">
        <v>4875</v>
      </c>
      <c r="F129" s="18">
        <v>4875</v>
      </c>
    </row>
    <row r="130" spans="1:17" ht="28.5" customHeight="1" thickBot="1">
      <c r="A130" s="18">
        <v>17</v>
      </c>
      <c r="B130" s="17" t="s">
        <v>128</v>
      </c>
      <c r="C130" s="12">
        <v>0.5</v>
      </c>
      <c r="D130" s="18">
        <v>1837</v>
      </c>
      <c r="E130" s="18">
        <v>3250</v>
      </c>
      <c r="F130" s="18">
        <v>3250</v>
      </c>
    </row>
    <row r="131" spans="1:17" ht="19.5" thickBot="1">
      <c r="A131" s="18"/>
      <c r="B131" s="19" t="s">
        <v>184</v>
      </c>
      <c r="C131" s="12">
        <f>SUM(C114:C130)</f>
        <v>20.5</v>
      </c>
      <c r="D131" s="12">
        <f>SUM(D114:D130)</f>
        <v>103623</v>
      </c>
      <c r="E131" s="12">
        <f>SUM(E114:E130)</f>
        <v>164041</v>
      </c>
      <c r="F131" s="12">
        <v>164041</v>
      </c>
    </row>
    <row r="132" spans="1:17" ht="19.5" thickBot="1">
      <c r="A132" s="18"/>
      <c r="B132" s="19" t="s">
        <v>199</v>
      </c>
      <c r="C132" s="12">
        <v>6.25</v>
      </c>
      <c r="D132" s="12">
        <v>39579</v>
      </c>
      <c r="E132" s="12">
        <f>SUM(E121+E120+E119+E118+E117+E116+E115+E114)</f>
        <v>71404</v>
      </c>
      <c r="F132" s="12">
        <v>71404</v>
      </c>
    </row>
    <row r="133" spans="1:17" ht="19.5" thickBot="1">
      <c r="A133" s="18"/>
      <c r="B133" s="19" t="s">
        <v>196</v>
      </c>
      <c r="C133" s="12">
        <v>7.25</v>
      </c>
      <c r="D133" s="12">
        <f>SUM(D126+D125+D123+D122)</f>
        <v>32843</v>
      </c>
      <c r="E133" s="12">
        <f>SUM(E126+E125+E124+E123+E122)</f>
        <v>47137</v>
      </c>
      <c r="F133" s="12">
        <v>47137</v>
      </c>
    </row>
    <row r="134" spans="1:17" ht="19.5" thickBot="1">
      <c r="A134" s="18"/>
      <c r="B134" s="19" t="s">
        <v>197</v>
      </c>
      <c r="C134" s="12">
        <f>SUM(C127:C129)</f>
        <v>6.5</v>
      </c>
      <c r="D134" s="12">
        <f>SUM(D127:D129)</f>
        <v>23685</v>
      </c>
      <c r="E134" s="12">
        <f>SUM(E127:E129)</f>
        <v>42250</v>
      </c>
      <c r="F134" s="12">
        <f>SUM(F127:F129)</f>
        <v>42250</v>
      </c>
    </row>
    <row r="135" spans="1:17" ht="19.5" thickBot="1">
      <c r="A135" s="18"/>
      <c r="B135" s="19" t="s">
        <v>198</v>
      </c>
      <c r="C135" s="12">
        <f>SUM(C130)</f>
        <v>0.5</v>
      </c>
      <c r="D135" s="12">
        <f>SUM(D130)</f>
        <v>1837</v>
      </c>
      <c r="E135" s="12">
        <f>SUM(E130)</f>
        <v>3250</v>
      </c>
      <c r="F135" s="12">
        <f>SUM(F130)</f>
        <v>3250</v>
      </c>
      <c r="Q135" s="53"/>
    </row>
    <row r="136" spans="1:17" ht="23.25" customHeight="1" thickBot="1">
      <c r="A136" s="68" t="s">
        <v>172</v>
      </c>
      <c r="B136" s="69"/>
      <c r="C136" s="69"/>
      <c r="D136" s="69"/>
      <c r="E136" s="69"/>
      <c r="F136" s="70"/>
      <c r="Q136" s="31"/>
    </row>
    <row r="137" spans="1:17" ht="19.5" thickBot="1">
      <c r="A137" s="18">
        <v>1</v>
      </c>
      <c r="B137" s="17" t="s">
        <v>202</v>
      </c>
      <c r="C137" s="12">
        <v>0.75</v>
      </c>
      <c r="D137" s="18">
        <v>3754</v>
      </c>
      <c r="E137" s="18">
        <v>4961</v>
      </c>
      <c r="F137" s="6">
        <v>4961</v>
      </c>
    </row>
    <row r="138" spans="1:17" ht="22.5" customHeight="1" thickBot="1">
      <c r="A138" s="18">
        <v>2</v>
      </c>
      <c r="B138" s="17" t="s">
        <v>57</v>
      </c>
      <c r="C138" s="12">
        <v>1.75</v>
      </c>
      <c r="D138" s="18">
        <v>8629</v>
      </c>
      <c r="E138" s="18">
        <v>11461</v>
      </c>
      <c r="F138" s="6">
        <v>11461</v>
      </c>
    </row>
    <row r="139" spans="1:17" ht="22.5" customHeight="1" thickBot="1">
      <c r="A139" s="18">
        <v>3</v>
      </c>
      <c r="B139" s="17" t="s">
        <v>58</v>
      </c>
      <c r="C139" s="12">
        <v>2</v>
      </c>
      <c r="D139" s="18">
        <v>7348</v>
      </c>
      <c r="E139" s="18">
        <v>13000</v>
      </c>
      <c r="F139" s="6">
        <v>13000</v>
      </c>
    </row>
    <row r="140" spans="1:17" ht="19.5" thickBot="1">
      <c r="A140" s="18"/>
      <c r="B140" s="19" t="s">
        <v>203</v>
      </c>
      <c r="C140" s="12">
        <f>SUM(C137:C139)</f>
        <v>4.5</v>
      </c>
      <c r="D140" s="12">
        <f>SUM(D137:D139)</f>
        <v>19731</v>
      </c>
      <c r="E140" s="12">
        <f>SUM(E137:E139)</f>
        <v>29422</v>
      </c>
      <c r="F140" s="12">
        <f>SUM(F137:F139)</f>
        <v>29422</v>
      </c>
    </row>
    <row r="141" spans="1:17" ht="19.5" thickBot="1">
      <c r="A141" s="18"/>
      <c r="B141" s="19" t="s">
        <v>78</v>
      </c>
      <c r="C141" s="12">
        <f>SUM(C137:C138)</f>
        <v>2.5</v>
      </c>
      <c r="D141" s="12">
        <f>SUM(D137:D138)</f>
        <v>12383</v>
      </c>
      <c r="E141" s="12">
        <f>SUM(E137:E138)</f>
        <v>16422</v>
      </c>
      <c r="F141" s="12">
        <f>SUM(F137:F138)</f>
        <v>16422</v>
      </c>
    </row>
    <row r="142" spans="1:17" ht="19.5" thickBot="1">
      <c r="A142" s="18"/>
      <c r="B142" s="19" t="s">
        <v>79</v>
      </c>
      <c r="C142" s="12">
        <f>SUM(C139)</f>
        <v>2</v>
      </c>
      <c r="D142" s="12">
        <f>SUM(D139)</f>
        <v>7348</v>
      </c>
      <c r="E142" s="12">
        <f>SUM(E139)</f>
        <v>13000</v>
      </c>
      <c r="F142" s="12">
        <f>SUM(F139)</f>
        <v>13000</v>
      </c>
    </row>
    <row r="143" spans="1:17" ht="36" customHeight="1" thickBot="1">
      <c r="A143" s="59" t="s">
        <v>167</v>
      </c>
      <c r="B143" s="60"/>
      <c r="C143" s="60"/>
      <c r="D143" s="60"/>
      <c r="E143" s="60"/>
      <c r="F143" s="61"/>
      <c r="P143" s="31"/>
    </row>
    <row r="144" spans="1:17" ht="19.5" thickBot="1">
      <c r="A144" s="18">
        <v>1</v>
      </c>
      <c r="B144" s="17" t="s">
        <v>59</v>
      </c>
      <c r="C144" s="12">
        <v>1</v>
      </c>
      <c r="D144" s="18">
        <v>6567</v>
      </c>
      <c r="E144" s="18">
        <v>9391</v>
      </c>
      <c r="F144" s="6">
        <v>9391</v>
      </c>
    </row>
    <row r="145" spans="1:6" ht="19.5" thickBot="1">
      <c r="A145" s="18">
        <v>2</v>
      </c>
      <c r="B145" s="17" t="s">
        <v>118</v>
      </c>
      <c r="C145" s="12">
        <v>0.75</v>
      </c>
      <c r="D145" s="18">
        <v>4925</v>
      </c>
      <c r="E145" s="18">
        <v>6403</v>
      </c>
      <c r="F145" s="6">
        <v>6403</v>
      </c>
    </row>
    <row r="146" spans="1:6" ht="19.5" thickBot="1">
      <c r="A146" s="18">
        <v>3</v>
      </c>
      <c r="B146" s="17" t="s">
        <v>115</v>
      </c>
      <c r="C146" s="12">
        <v>0.5</v>
      </c>
      <c r="D146" s="18">
        <v>2632</v>
      </c>
      <c r="E146" s="18">
        <v>3250</v>
      </c>
      <c r="F146" s="6">
        <v>3250</v>
      </c>
    </row>
    <row r="147" spans="1:6" ht="19.5" thickBot="1">
      <c r="A147" s="18">
        <v>4</v>
      </c>
      <c r="B147" s="17" t="s">
        <v>11</v>
      </c>
      <c r="C147" s="12">
        <v>0.25</v>
      </c>
      <c r="D147" s="18">
        <v>1642</v>
      </c>
      <c r="E147" s="18">
        <v>2135</v>
      </c>
      <c r="F147" s="6">
        <v>2135</v>
      </c>
    </row>
    <row r="148" spans="1:6" ht="19.5" thickBot="1">
      <c r="A148" s="18">
        <v>5</v>
      </c>
      <c r="B148" s="17" t="s">
        <v>99</v>
      </c>
      <c r="C148" s="12">
        <v>0.25</v>
      </c>
      <c r="D148" s="18">
        <v>1642</v>
      </c>
      <c r="E148" s="18">
        <v>2135</v>
      </c>
      <c r="F148" s="6">
        <v>2135</v>
      </c>
    </row>
    <row r="149" spans="1:6" ht="19.5" thickBot="1">
      <c r="A149" s="18">
        <v>6</v>
      </c>
      <c r="B149" s="17" t="s">
        <v>158</v>
      </c>
      <c r="C149" s="12">
        <v>1</v>
      </c>
      <c r="D149" s="18">
        <v>6567</v>
      </c>
      <c r="E149" s="18">
        <v>10244</v>
      </c>
      <c r="F149" s="6">
        <v>10244</v>
      </c>
    </row>
    <row r="150" spans="1:6" ht="19.5" thickBot="1">
      <c r="A150" s="18">
        <v>7</v>
      </c>
      <c r="B150" s="17" t="s">
        <v>159</v>
      </c>
      <c r="C150" s="12">
        <v>0.5</v>
      </c>
      <c r="D150" s="18">
        <v>2958</v>
      </c>
      <c r="E150" s="18">
        <v>3760</v>
      </c>
      <c r="F150" s="6">
        <v>3760</v>
      </c>
    </row>
    <row r="151" spans="1:6" ht="19.5" thickBot="1">
      <c r="A151" s="18">
        <v>8</v>
      </c>
      <c r="B151" s="17" t="s">
        <v>50</v>
      </c>
      <c r="C151" s="12">
        <v>1</v>
      </c>
      <c r="D151" s="18">
        <v>5005</v>
      </c>
      <c r="E151" s="18">
        <v>7156</v>
      </c>
      <c r="F151" s="6">
        <v>7156</v>
      </c>
    </row>
    <row r="152" spans="1:6" ht="19.5" thickBot="1">
      <c r="A152" s="18">
        <v>9</v>
      </c>
      <c r="B152" s="17" t="s">
        <v>52</v>
      </c>
      <c r="C152" s="12">
        <v>5</v>
      </c>
      <c r="D152" s="18">
        <v>25025</v>
      </c>
      <c r="E152" s="18">
        <v>32524</v>
      </c>
      <c r="F152" s="6">
        <v>32524</v>
      </c>
    </row>
    <row r="153" spans="1:6" ht="19.5" thickBot="1">
      <c r="A153" s="18">
        <v>10</v>
      </c>
      <c r="B153" s="17" t="s">
        <v>161</v>
      </c>
      <c r="C153" s="12">
        <v>0.5</v>
      </c>
      <c r="D153" s="18">
        <v>2502</v>
      </c>
      <c r="E153" s="18">
        <v>3250</v>
      </c>
      <c r="F153" s="6">
        <v>3250</v>
      </c>
    </row>
    <row r="154" spans="1:6" ht="19.5" thickBot="1">
      <c r="A154" s="18">
        <v>11</v>
      </c>
      <c r="B154" s="17" t="s">
        <v>45</v>
      </c>
      <c r="C154" s="12">
        <v>1</v>
      </c>
      <c r="D154" s="18">
        <v>5005</v>
      </c>
      <c r="E154" s="18">
        <v>6506</v>
      </c>
      <c r="F154" s="6">
        <v>6506</v>
      </c>
    </row>
    <row r="155" spans="1:6" ht="18.75" customHeight="1" thickBot="1">
      <c r="A155" s="18">
        <v>12</v>
      </c>
      <c r="B155" s="17" t="s">
        <v>60</v>
      </c>
      <c r="C155" s="12">
        <v>5</v>
      </c>
      <c r="D155" s="18">
        <v>18370</v>
      </c>
      <c r="E155" s="18">
        <v>32500</v>
      </c>
      <c r="F155" s="6">
        <v>32500</v>
      </c>
    </row>
    <row r="156" spans="1:6" ht="19.5" thickBot="1">
      <c r="A156" s="18">
        <v>13</v>
      </c>
      <c r="B156" s="17" t="s">
        <v>61</v>
      </c>
      <c r="C156" s="12">
        <v>1</v>
      </c>
      <c r="D156" s="18">
        <v>3414</v>
      </c>
      <c r="E156" s="18">
        <v>6500</v>
      </c>
      <c r="F156" s="6">
        <v>6500</v>
      </c>
    </row>
    <row r="157" spans="1:6" ht="38.25" thickBot="1">
      <c r="A157" s="18">
        <v>14</v>
      </c>
      <c r="B157" s="17" t="s">
        <v>128</v>
      </c>
      <c r="C157" s="12">
        <v>1</v>
      </c>
      <c r="D157" s="18">
        <v>3674</v>
      </c>
      <c r="E157" s="18">
        <v>6500</v>
      </c>
      <c r="F157" s="6">
        <v>6500</v>
      </c>
    </row>
    <row r="158" spans="1:6" ht="19.5" thickBot="1">
      <c r="A158" s="18"/>
      <c r="B158" s="19" t="s">
        <v>184</v>
      </c>
      <c r="C158" s="21">
        <f>SUM(C144:C157)</f>
        <v>18.75</v>
      </c>
      <c r="D158" s="21">
        <f>SUM(D144:D157)</f>
        <v>89928</v>
      </c>
      <c r="E158" s="21">
        <f>SUM(E144:E157)</f>
        <v>132254</v>
      </c>
      <c r="F158" s="21">
        <f>SUM(F144:F157)</f>
        <v>132254</v>
      </c>
    </row>
    <row r="159" spans="1:6" ht="19.5" thickBot="1">
      <c r="A159" s="18"/>
      <c r="B159" s="19" t="s">
        <v>185</v>
      </c>
      <c r="C159" s="21">
        <v>4.25</v>
      </c>
      <c r="D159" s="21">
        <f>SUM(D144:D148)</f>
        <v>17408</v>
      </c>
      <c r="E159" s="21">
        <f>SUM(E150+E149+E148+E147+E146+E145+E144)</f>
        <v>37318</v>
      </c>
      <c r="F159" s="21">
        <v>37318</v>
      </c>
    </row>
    <row r="160" spans="1:6" ht="19.5" thickBot="1">
      <c r="A160" s="18"/>
      <c r="B160" s="19" t="s">
        <v>196</v>
      </c>
      <c r="C160" s="21">
        <f>SUM(C151:C154)</f>
        <v>7.5</v>
      </c>
      <c r="D160" s="21">
        <f>SUM(D151:D154)</f>
        <v>37537</v>
      </c>
      <c r="E160" s="21">
        <f>SUM(E151:E154)</f>
        <v>49436</v>
      </c>
      <c r="F160" s="21">
        <f>SUM(F151:F154)</f>
        <v>49436</v>
      </c>
    </row>
    <row r="161" spans="1:18" ht="19.5" thickBot="1">
      <c r="A161" s="18"/>
      <c r="B161" s="19" t="s">
        <v>201</v>
      </c>
      <c r="C161" s="21">
        <f>SUM(C155:C156)</f>
        <v>6</v>
      </c>
      <c r="D161" s="21">
        <f>SUM(D155:D156)</f>
        <v>21784</v>
      </c>
      <c r="E161" s="21">
        <f>SUM(E155:E156)</f>
        <v>39000</v>
      </c>
      <c r="F161" s="21">
        <f>SUM(F155:F156)</f>
        <v>39000</v>
      </c>
    </row>
    <row r="162" spans="1:18" ht="19.5" thickBot="1">
      <c r="A162" s="18"/>
      <c r="B162" s="19" t="s">
        <v>74</v>
      </c>
      <c r="C162" s="21">
        <f>SUM(C157)</f>
        <v>1</v>
      </c>
      <c r="D162" s="21">
        <f>SUM(D157)</f>
        <v>3674</v>
      </c>
      <c r="E162" s="21">
        <f>SUM(E157)</f>
        <v>6500</v>
      </c>
      <c r="F162" s="21">
        <v>6500</v>
      </c>
    </row>
    <row r="163" spans="1:18" ht="29.25" customHeight="1" thickBot="1">
      <c r="A163" s="56" t="s">
        <v>100</v>
      </c>
      <c r="B163" s="57"/>
      <c r="C163" s="57"/>
      <c r="D163" s="57"/>
      <c r="E163" s="57"/>
      <c r="F163" s="58"/>
      <c r="R163" s="31"/>
    </row>
    <row r="164" spans="1:18" ht="19.5" thickBot="1">
      <c r="A164" s="18">
        <v>1</v>
      </c>
      <c r="B164" s="17" t="s">
        <v>142</v>
      </c>
      <c r="C164" s="12">
        <v>1</v>
      </c>
      <c r="D164" s="18">
        <v>6567</v>
      </c>
      <c r="E164" s="18">
        <v>9391</v>
      </c>
      <c r="F164" s="6">
        <v>9391</v>
      </c>
    </row>
    <row r="165" spans="1:18" ht="38.25" thickBot="1">
      <c r="A165" s="18">
        <v>2</v>
      </c>
      <c r="B165" s="17" t="s">
        <v>129</v>
      </c>
      <c r="C165" s="12">
        <v>0.5</v>
      </c>
      <c r="D165" s="18">
        <v>2850</v>
      </c>
      <c r="E165" s="18">
        <v>3323</v>
      </c>
      <c r="F165" s="6">
        <v>3323</v>
      </c>
    </row>
    <row r="166" spans="1:18" ht="19.5" thickBot="1">
      <c r="A166" s="18">
        <v>3</v>
      </c>
      <c r="B166" s="17" t="s">
        <v>50</v>
      </c>
      <c r="C166" s="12">
        <v>0.5</v>
      </c>
      <c r="D166" s="18">
        <v>2502</v>
      </c>
      <c r="E166" s="18">
        <v>3303</v>
      </c>
      <c r="F166" s="6">
        <v>3303</v>
      </c>
    </row>
    <row r="167" spans="1:18" ht="19.5" thickBot="1">
      <c r="A167" s="18">
        <v>4</v>
      </c>
      <c r="B167" s="17" t="s">
        <v>45</v>
      </c>
      <c r="C167" s="12">
        <v>0.5</v>
      </c>
      <c r="D167" s="18">
        <v>2502</v>
      </c>
      <c r="E167" s="18">
        <v>3250</v>
      </c>
      <c r="F167" s="6">
        <v>3250</v>
      </c>
    </row>
    <row r="168" spans="1:18" ht="19.5" thickBot="1">
      <c r="A168" s="18">
        <v>5</v>
      </c>
      <c r="B168" s="17" t="s">
        <v>52</v>
      </c>
      <c r="C168" s="12">
        <v>4.75</v>
      </c>
      <c r="D168" s="18">
        <v>22510</v>
      </c>
      <c r="E168" s="18">
        <v>30587</v>
      </c>
      <c r="F168" s="6">
        <v>30587</v>
      </c>
    </row>
    <row r="169" spans="1:18" ht="17.25" customHeight="1" thickBot="1">
      <c r="A169" s="18">
        <v>6</v>
      </c>
      <c r="B169" s="17" t="s">
        <v>60</v>
      </c>
      <c r="C169" s="12">
        <v>4.5</v>
      </c>
      <c r="D169" s="18">
        <v>16533</v>
      </c>
      <c r="E169" s="18">
        <v>29250</v>
      </c>
      <c r="F169" s="6">
        <v>29250</v>
      </c>
    </row>
    <row r="170" spans="1:18" ht="19.5" thickBot="1">
      <c r="A170" s="18">
        <v>7</v>
      </c>
      <c r="B170" s="17" t="s">
        <v>46</v>
      </c>
      <c r="C170" s="12">
        <v>0.75</v>
      </c>
      <c r="D170" s="18">
        <v>2560</v>
      </c>
      <c r="E170" s="18">
        <v>4875</v>
      </c>
      <c r="F170" s="6">
        <v>4875</v>
      </c>
    </row>
    <row r="171" spans="1:18" ht="19.5" thickBot="1">
      <c r="A171" s="18"/>
      <c r="B171" s="19" t="s">
        <v>184</v>
      </c>
      <c r="C171" s="12">
        <f>SUM(C164:C170)</f>
        <v>12.5</v>
      </c>
      <c r="D171" s="12">
        <f>SUM(D164:D170)</f>
        <v>56024</v>
      </c>
      <c r="E171" s="12">
        <f>SUM(E164:E170)</f>
        <v>83979</v>
      </c>
      <c r="F171" s="12">
        <f>SUM(F164:F170)</f>
        <v>83979</v>
      </c>
    </row>
    <row r="172" spans="1:18" ht="19.5" thickBot="1">
      <c r="A172" s="18"/>
      <c r="B172" s="19" t="s">
        <v>185</v>
      </c>
      <c r="C172" s="12">
        <f>SUM(C164:C165)</f>
        <v>1.5</v>
      </c>
      <c r="D172" s="12">
        <f>SUM(D164:D165)</f>
        <v>9417</v>
      </c>
      <c r="E172" s="12">
        <f>SUM(E164:E165)</f>
        <v>12714</v>
      </c>
      <c r="F172" s="12">
        <f>SUM(F164:F165)</f>
        <v>12714</v>
      </c>
    </row>
    <row r="173" spans="1:18" ht="19.5" thickBot="1">
      <c r="A173" s="18"/>
      <c r="B173" s="19" t="s">
        <v>193</v>
      </c>
      <c r="C173" s="12">
        <f>SUM(C166:C168)</f>
        <v>5.75</v>
      </c>
      <c r="D173" s="12">
        <f>SUM(D166:D168)</f>
        <v>27514</v>
      </c>
      <c r="E173" s="12">
        <f>SUM(E166:E168)</f>
        <v>37140</v>
      </c>
      <c r="F173" s="12">
        <f>SUM(F166:F168)</f>
        <v>37140</v>
      </c>
    </row>
    <row r="174" spans="1:18" ht="19.5" thickBot="1">
      <c r="A174" s="18"/>
      <c r="B174" s="19" t="s">
        <v>197</v>
      </c>
      <c r="C174" s="12">
        <f>SUM(C169:C170)</f>
        <v>5.25</v>
      </c>
      <c r="D174" s="12">
        <f>SUM(D169:D170)</f>
        <v>19093</v>
      </c>
      <c r="E174" s="12">
        <f>SUM(E169:E170)</f>
        <v>34125</v>
      </c>
      <c r="F174" s="12">
        <f>SUM(F169:F170)</f>
        <v>34125</v>
      </c>
    </row>
    <row r="175" spans="1:18" ht="19.5" thickBot="1">
      <c r="A175" s="18"/>
      <c r="B175" s="19"/>
      <c r="C175" s="12"/>
      <c r="D175" s="20"/>
      <c r="E175" s="20"/>
      <c r="F175" s="20"/>
    </row>
    <row r="176" spans="1:18" ht="18.75" thickBot="1">
      <c r="A176" s="85" t="s">
        <v>160</v>
      </c>
      <c r="B176" s="86"/>
      <c r="C176" s="86"/>
      <c r="D176" s="86"/>
      <c r="E176" s="86"/>
      <c r="F176" s="87"/>
    </row>
    <row r="177" spans="1:7" ht="16.5" thickBot="1">
      <c r="A177" s="88" t="s">
        <v>119</v>
      </c>
      <c r="B177" s="89"/>
      <c r="C177" s="89"/>
      <c r="D177" s="89"/>
      <c r="E177" s="89"/>
      <c r="F177" s="90"/>
    </row>
    <row r="178" spans="1:7" ht="19.5" thickBot="1">
      <c r="A178" s="37">
        <v>1</v>
      </c>
      <c r="B178" s="38" t="s">
        <v>130</v>
      </c>
      <c r="C178" s="49">
        <v>0.5</v>
      </c>
      <c r="D178" s="49">
        <v>2502</v>
      </c>
      <c r="E178" s="49">
        <v>3250</v>
      </c>
      <c r="F178" s="49">
        <f>E178*2</f>
        <v>6500</v>
      </c>
      <c r="G178" s="50"/>
    </row>
    <row r="179" spans="1:7" ht="19.5" thickBot="1">
      <c r="A179" s="37"/>
      <c r="B179" s="37" t="s">
        <v>184</v>
      </c>
      <c r="C179" s="37">
        <f>C178</f>
        <v>0.5</v>
      </c>
      <c r="D179" s="12">
        <f>SUM(D178)</f>
        <v>2502</v>
      </c>
      <c r="E179" s="12">
        <f>SUM(E178)</f>
        <v>3250</v>
      </c>
      <c r="F179" s="12">
        <f>SUM(F178)</f>
        <v>6500</v>
      </c>
    </row>
    <row r="180" spans="1:7" ht="19.5" thickBot="1">
      <c r="A180" s="37"/>
      <c r="B180" s="37" t="s">
        <v>117</v>
      </c>
      <c r="C180" s="37">
        <v>0.5</v>
      </c>
      <c r="D180" s="12">
        <f>SUM(D178)</f>
        <v>2502</v>
      </c>
      <c r="E180" s="12">
        <f>SUM(E178)</f>
        <v>3250</v>
      </c>
      <c r="F180" s="12">
        <f>SUM(F178)</f>
        <v>6500</v>
      </c>
    </row>
    <row r="181" spans="1:7" ht="18.75" thickBot="1">
      <c r="A181" s="37"/>
      <c r="B181" s="37"/>
      <c r="C181" s="37"/>
      <c r="D181" s="37"/>
      <c r="E181" s="37"/>
      <c r="F181" s="37"/>
    </row>
    <row r="182" spans="1:7" ht="16.5" thickBot="1">
      <c r="A182" s="76" t="s">
        <v>101</v>
      </c>
      <c r="B182" s="77"/>
      <c r="C182" s="77"/>
      <c r="D182" s="77"/>
      <c r="E182" s="77"/>
      <c r="F182" s="78"/>
    </row>
    <row r="183" spans="1:7" ht="21.75" customHeight="1" thickBot="1">
      <c r="A183" s="16">
        <v>1</v>
      </c>
      <c r="B183" s="17" t="s">
        <v>123</v>
      </c>
      <c r="C183" s="22">
        <v>1.5</v>
      </c>
      <c r="D183" s="16">
        <v>8874</v>
      </c>
      <c r="E183" s="16">
        <v>11537</v>
      </c>
      <c r="F183" s="16">
        <v>11537</v>
      </c>
    </row>
    <row r="184" spans="1:7" ht="19.5" customHeight="1" thickBot="1">
      <c r="A184" s="16">
        <v>2</v>
      </c>
      <c r="B184" s="17" t="s">
        <v>131</v>
      </c>
      <c r="C184" s="22">
        <v>1.25</v>
      </c>
      <c r="D184" s="16">
        <v>6256</v>
      </c>
      <c r="E184" s="16">
        <v>8131</v>
      </c>
      <c r="F184" s="16">
        <v>8131</v>
      </c>
    </row>
    <row r="185" spans="1:7" ht="19.5" thickBot="1">
      <c r="A185" s="16">
        <v>3</v>
      </c>
      <c r="B185" s="17" t="s">
        <v>55</v>
      </c>
      <c r="C185" s="22">
        <v>1</v>
      </c>
      <c r="D185" s="16">
        <v>3414</v>
      </c>
      <c r="E185" s="16">
        <v>6500</v>
      </c>
      <c r="F185" s="16">
        <v>6500</v>
      </c>
    </row>
    <row r="186" spans="1:7" ht="19.5" thickBot="1">
      <c r="A186" s="18"/>
      <c r="B186" s="19" t="s">
        <v>184</v>
      </c>
      <c r="C186" s="22">
        <f>SUM(C183:C185)</f>
        <v>3.75</v>
      </c>
      <c r="D186" s="22">
        <f>SUM(D183:D185)</f>
        <v>18544</v>
      </c>
      <c r="E186" s="22">
        <f>SUM(E183:E185)</f>
        <v>26168</v>
      </c>
      <c r="F186" s="22">
        <f>SUM(F183:F185)</f>
        <v>26168</v>
      </c>
    </row>
    <row r="187" spans="1:7" ht="19.5" thickBot="1">
      <c r="A187" s="18"/>
      <c r="B187" s="19" t="s">
        <v>185</v>
      </c>
      <c r="C187" s="22">
        <f>SUM(C183:C183)</f>
        <v>1.5</v>
      </c>
      <c r="D187" s="22">
        <f>SUM(D183:D183)</f>
        <v>8874</v>
      </c>
      <c r="E187" s="22">
        <f>SUM(E183:E183)</f>
        <v>11537</v>
      </c>
      <c r="F187" s="22">
        <f>SUM(F183:F183)</f>
        <v>11537</v>
      </c>
    </row>
    <row r="188" spans="1:7" ht="19.5" thickBot="1">
      <c r="A188" s="18"/>
      <c r="B188" s="19" t="s">
        <v>200</v>
      </c>
      <c r="C188" s="22">
        <f t="shared" ref="C188:F189" si="4">SUM(C184)</f>
        <v>1.25</v>
      </c>
      <c r="D188" s="22">
        <f t="shared" si="4"/>
        <v>6256</v>
      </c>
      <c r="E188" s="22">
        <f t="shared" si="4"/>
        <v>8131</v>
      </c>
      <c r="F188" s="22">
        <f t="shared" si="4"/>
        <v>8131</v>
      </c>
    </row>
    <row r="189" spans="1:7" ht="19.5" thickBot="1">
      <c r="A189" s="18"/>
      <c r="B189" s="19" t="s">
        <v>204</v>
      </c>
      <c r="C189" s="22">
        <f t="shared" si="4"/>
        <v>1</v>
      </c>
      <c r="D189" s="22">
        <f t="shared" si="4"/>
        <v>3414</v>
      </c>
      <c r="E189" s="22">
        <f t="shared" si="4"/>
        <v>6500</v>
      </c>
      <c r="F189" s="22">
        <f t="shared" si="4"/>
        <v>6500</v>
      </c>
    </row>
    <row r="190" spans="1:7" ht="16.5" thickBot="1">
      <c r="A190" s="82" t="s">
        <v>205</v>
      </c>
      <c r="B190" s="83"/>
      <c r="C190" s="83"/>
      <c r="D190" s="83"/>
      <c r="E190" s="83"/>
      <c r="F190" s="84"/>
    </row>
    <row r="191" spans="1:7" ht="19.5" thickBot="1">
      <c r="A191" s="16">
        <v>1</v>
      </c>
      <c r="B191" s="17" t="s">
        <v>6</v>
      </c>
      <c r="C191" s="22">
        <v>1</v>
      </c>
      <c r="D191" s="16">
        <v>6567</v>
      </c>
      <c r="E191" s="16">
        <v>10800</v>
      </c>
      <c r="F191" s="16">
        <v>10800</v>
      </c>
    </row>
    <row r="192" spans="1:7" ht="19.5" thickBot="1">
      <c r="A192" s="18">
        <v>2</v>
      </c>
      <c r="B192" s="17" t="s">
        <v>206</v>
      </c>
      <c r="C192" s="12">
        <v>1</v>
      </c>
      <c r="D192" s="18">
        <v>4325</v>
      </c>
      <c r="E192" s="18">
        <v>6500</v>
      </c>
      <c r="F192" s="16">
        <v>6500</v>
      </c>
    </row>
    <row r="193" spans="1:6" ht="19.5" thickBot="1">
      <c r="A193" s="18">
        <v>3</v>
      </c>
      <c r="B193" s="17" t="s">
        <v>207</v>
      </c>
      <c r="C193" s="12">
        <v>2</v>
      </c>
      <c r="D193" s="18">
        <v>8650</v>
      </c>
      <c r="E193" s="18">
        <v>13000</v>
      </c>
      <c r="F193" s="16">
        <v>13000</v>
      </c>
    </row>
    <row r="194" spans="1:6" ht="19.5" thickBot="1">
      <c r="A194" s="18">
        <v>4</v>
      </c>
      <c r="B194" s="17" t="s">
        <v>55</v>
      </c>
      <c r="C194" s="12">
        <v>0.5</v>
      </c>
      <c r="D194" s="18">
        <v>1707</v>
      </c>
      <c r="E194" s="18">
        <v>3250</v>
      </c>
      <c r="F194" s="16">
        <v>3250</v>
      </c>
    </row>
    <row r="195" spans="1:6" ht="19.5" thickBot="1">
      <c r="A195" s="18"/>
      <c r="B195" s="19" t="s">
        <v>184</v>
      </c>
      <c r="C195" s="12">
        <f>SUM(C191:C194)</f>
        <v>4.5</v>
      </c>
      <c r="D195" s="12">
        <f>SUM(D191:D194)</f>
        <v>21249</v>
      </c>
      <c r="E195" s="12">
        <f>SUM(E191:E194)</f>
        <v>33550</v>
      </c>
      <c r="F195" s="12">
        <f>SUM(F191:F194)</f>
        <v>33550</v>
      </c>
    </row>
    <row r="196" spans="1:6" ht="19.5" thickBot="1">
      <c r="A196" s="18"/>
      <c r="B196" s="19" t="s">
        <v>185</v>
      </c>
      <c r="C196" s="12">
        <f>SUM(C191:C191)</f>
        <v>1</v>
      </c>
      <c r="D196" s="12">
        <f>SUM(D191:D191)</f>
        <v>6567</v>
      </c>
      <c r="E196" s="12">
        <f>SUM(E191:E191)</f>
        <v>10800</v>
      </c>
      <c r="F196" s="12">
        <f>SUM(F191:F191)</f>
        <v>10800</v>
      </c>
    </row>
    <row r="197" spans="1:6" ht="19.5" thickBot="1">
      <c r="A197" s="18"/>
      <c r="B197" s="19" t="s">
        <v>196</v>
      </c>
      <c r="C197" s="12">
        <f>SUM(C192:C193)</f>
        <v>3</v>
      </c>
      <c r="D197" s="12">
        <f>SUM(D192:D193)</f>
        <v>12975</v>
      </c>
      <c r="E197" s="12">
        <f>SUM(E192:E193)</f>
        <v>19500</v>
      </c>
      <c r="F197" s="12">
        <f>SUM(F192:F193)</f>
        <v>19500</v>
      </c>
    </row>
    <row r="198" spans="1:6" ht="19.5" thickBot="1">
      <c r="A198" s="18"/>
      <c r="B198" s="19" t="s">
        <v>197</v>
      </c>
      <c r="C198" s="12">
        <f>SUM(C194)</f>
        <v>0.5</v>
      </c>
      <c r="D198" s="12">
        <f>SUM(D194)</f>
        <v>1707</v>
      </c>
      <c r="E198" s="12">
        <f>SUM(E194)</f>
        <v>3250</v>
      </c>
      <c r="F198" s="12">
        <f>SUM(F194)</f>
        <v>3250</v>
      </c>
    </row>
    <row r="199" spans="1:6" ht="16.5" thickBot="1">
      <c r="A199" s="62" t="s">
        <v>208</v>
      </c>
      <c r="B199" s="63"/>
      <c r="C199" s="63"/>
      <c r="D199" s="63"/>
      <c r="E199" s="63"/>
      <c r="F199" s="64"/>
    </row>
    <row r="200" spans="1:6" ht="19.5" thickBot="1">
      <c r="A200" s="18">
        <v>1</v>
      </c>
      <c r="B200" s="17" t="s">
        <v>62</v>
      </c>
      <c r="C200" s="12">
        <v>0.5</v>
      </c>
      <c r="D200" s="18">
        <v>3283</v>
      </c>
      <c r="E200" s="18">
        <v>4696</v>
      </c>
      <c r="F200" s="6">
        <v>4696</v>
      </c>
    </row>
    <row r="201" spans="1:6" ht="19.5" thickBot="1">
      <c r="A201" s="18">
        <v>2</v>
      </c>
      <c r="B201" s="17" t="s">
        <v>75</v>
      </c>
      <c r="C201" s="12">
        <v>0.75</v>
      </c>
      <c r="D201" s="18">
        <v>3754</v>
      </c>
      <c r="E201" s="18">
        <v>5698</v>
      </c>
      <c r="F201" s="6">
        <v>5698</v>
      </c>
    </row>
    <row r="202" spans="1:6" ht="19.5" thickBot="1">
      <c r="A202" s="18">
        <v>3</v>
      </c>
      <c r="B202" s="17" t="s">
        <v>209</v>
      </c>
      <c r="C202" s="12">
        <v>1.5</v>
      </c>
      <c r="D202" s="18">
        <v>7110</v>
      </c>
      <c r="E202" s="18">
        <v>10278</v>
      </c>
      <c r="F202" s="6">
        <v>10278</v>
      </c>
    </row>
    <row r="203" spans="1:6" ht="19.5" thickBot="1">
      <c r="A203" s="18">
        <v>4</v>
      </c>
      <c r="B203" s="17" t="s">
        <v>132</v>
      </c>
      <c r="C203" s="12">
        <v>0.5</v>
      </c>
      <c r="D203" s="18">
        <v>2502</v>
      </c>
      <c r="E203" s="18">
        <v>3250</v>
      </c>
      <c r="F203" s="6">
        <v>3250</v>
      </c>
    </row>
    <row r="204" spans="1:6" ht="19.5" thickBot="1">
      <c r="A204" s="18">
        <v>5</v>
      </c>
      <c r="B204" s="17" t="s">
        <v>133</v>
      </c>
      <c r="C204" s="12">
        <v>1</v>
      </c>
      <c r="D204" s="18">
        <v>4195</v>
      </c>
      <c r="E204" s="18">
        <v>6500</v>
      </c>
      <c r="F204" s="6">
        <v>6500</v>
      </c>
    </row>
    <row r="205" spans="1:6" ht="19.5" thickBot="1">
      <c r="A205" s="18">
        <v>6</v>
      </c>
      <c r="B205" s="17" t="s">
        <v>55</v>
      </c>
      <c r="C205" s="12">
        <v>0.5</v>
      </c>
      <c r="D205" s="18">
        <v>1707</v>
      </c>
      <c r="E205" s="18">
        <v>3250</v>
      </c>
      <c r="F205" s="6">
        <v>3250</v>
      </c>
    </row>
    <row r="206" spans="1:6" ht="19.5" thickBot="1">
      <c r="A206" s="18"/>
      <c r="B206" s="19" t="s">
        <v>184</v>
      </c>
      <c r="C206" s="12">
        <f>SUM(C200:C205)</f>
        <v>4.75</v>
      </c>
      <c r="D206" s="12">
        <f>SUM(D199:D205)</f>
        <v>22551</v>
      </c>
      <c r="E206" s="12">
        <f>SUM(E199:E205)</f>
        <v>33672</v>
      </c>
      <c r="F206" s="12">
        <f>SUM(F199:F205)</f>
        <v>33672</v>
      </c>
    </row>
    <row r="207" spans="1:6" ht="19.5" thickBot="1">
      <c r="A207" s="18"/>
      <c r="B207" s="19" t="s">
        <v>185</v>
      </c>
      <c r="C207" s="12">
        <f>SUM(C200)</f>
        <v>0.5</v>
      </c>
      <c r="D207" s="12">
        <f>SUM(D200)</f>
        <v>3283</v>
      </c>
      <c r="E207" s="12">
        <f>SUM(E200)</f>
        <v>4696</v>
      </c>
      <c r="F207" s="12">
        <f>SUM(F200)</f>
        <v>4696</v>
      </c>
    </row>
    <row r="208" spans="1:6" ht="19.5" thickBot="1">
      <c r="A208" s="18"/>
      <c r="B208" s="19" t="s">
        <v>196</v>
      </c>
      <c r="C208" s="12">
        <f>SUM(C201:C204)</f>
        <v>3.75</v>
      </c>
      <c r="D208" s="12">
        <f>SUM(D201:D204)</f>
        <v>17561</v>
      </c>
      <c r="E208" s="12">
        <f>SUM(E201:E204)</f>
        <v>25726</v>
      </c>
      <c r="F208" s="12">
        <f>SUM(F201:F204)</f>
        <v>25726</v>
      </c>
    </row>
    <row r="209" spans="1:18" ht="19.5" thickBot="1">
      <c r="A209" s="18"/>
      <c r="B209" s="19" t="s">
        <v>210</v>
      </c>
      <c r="C209" s="12">
        <f>SUM(C205)</f>
        <v>0.5</v>
      </c>
      <c r="D209" s="12">
        <f>SUM(D205)</f>
        <v>1707</v>
      </c>
      <c r="E209" s="12">
        <f>SUM(E205)</f>
        <v>3250</v>
      </c>
      <c r="F209" s="12">
        <f>SUM(F205)</f>
        <v>3250</v>
      </c>
    </row>
    <row r="210" spans="1:18" ht="24.75" customHeight="1" thickBot="1">
      <c r="A210" s="62" t="s">
        <v>113</v>
      </c>
      <c r="B210" s="63"/>
      <c r="C210" s="63"/>
      <c r="D210" s="63"/>
      <c r="E210" s="63"/>
      <c r="F210" s="64"/>
    </row>
    <row r="211" spans="1:18" ht="19.5" thickBot="1">
      <c r="A211" s="18">
        <v>1</v>
      </c>
      <c r="B211" s="17" t="s">
        <v>96</v>
      </c>
      <c r="C211" s="12">
        <v>4.5</v>
      </c>
      <c r="D211" s="18">
        <v>24343</v>
      </c>
      <c r="E211" s="18">
        <v>31644</v>
      </c>
      <c r="F211" s="16">
        <v>31644</v>
      </c>
    </row>
    <row r="212" spans="1:18" ht="19.5" thickBot="1">
      <c r="A212" s="18">
        <v>2</v>
      </c>
      <c r="B212" s="17" t="s">
        <v>146</v>
      </c>
      <c r="C212" s="12">
        <v>0.25</v>
      </c>
      <c r="D212" s="18">
        <v>1642</v>
      </c>
      <c r="E212" s="18">
        <v>1970</v>
      </c>
      <c r="F212" s="16">
        <v>1970</v>
      </c>
    </row>
    <row r="213" spans="1:18" ht="19.5" thickBot="1">
      <c r="A213" s="18">
        <v>3</v>
      </c>
      <c r="B213" s="17" t="s">
        <v>145</v>
      </c>
      <c r="C213" s="12">
        <v>0.25</v>
      </c>
      <c r="D213" s="18">
        <v>1425</v>
      </c>
      <c r="E213" s="18">
        <v>1625</v>
      </c>
      <c r="F213" s="16">
        <v>1625</v>
      </c>
    </row>
    <row r="214" spans="1:18" ht="19.5" thickBot="1">
      <c r="A214" s="18">
        <v>4</v>
      </c>
      <c r="B214" s="17" t="s">
        <v>98</v>
      </c>
      <c r="C214" s="12">
        <v>1</v>
      </c>
      <c r="D214" s="18">
        <v>4325</v>
      </c>
      <c r="E214" s="18">
        <v>6500</v>
      </c>
      <c r="F214" s="16">
        <v>6500</v>
      </c>
      <c r="R214" s="53"/>
    </row>
    <row r="215" spans="1:18" ht="19.5" thickBot="1">
      <c r="A215" s="18">
        <v>5</v>
      </c>
      <c r="B215" s="17" t="s">
        <v>97</v>
      </c>
      <c r="C215" s="12">
        <v>4.75</v>
      </c>
      <c r="D215" s="18">
        <v>23774</v>
      </c>
      <c r="E215" s="18">
        <v>30893</v>
      </c>
      <c r="F215" s="16">
        <v>30893</v>
      </c>
    </row>
    <row r="216" spans="1:18" ht="19.5" thickBot="1">
      <c r="A216" s="18">
        <v>6</v>
      </c>
      <c r="B216" s="17" t="s">
        <v>60</v>
      </c>
      <c r="C216" s="12">
        <v>4.5</v>
      </c>
      <c r="D216" s="18">
        <v>16533</v>
      </c>
      <c r="E216" s="18">
        <v>29250</v>
      </c>
      <c r="F216" s="16">
        <v>29250</v>
      </c>
    </row>
    <row r="217" spans="1:18" ht="39" customHeight="1" thickBot="1">
      <c r="A217" s="18">
        <v>7</v>
      </c>
      <c r="B217" s="17" t="s">
        <v>102</v>
      </c>
      <c r="C217" s="22">
        <v>1</v>
      </c>
      <c r="D217" s="16">
        <v>3674</v>
      </c>
      <c r="E217" s="16">
        <v>6500</v>
      </c>
      <c r="F217" s="16">
        <v>6500</v>
      </c>
    </row>
    <row r="218" spans="1:18" ht="19.5" thickBot="1">
      <c r="A218" s="18"/>
      <c r="B218" s="19" t="s">
        <v>184</v>
      </c>
      <c r="C218" s="12">
        <f>SUM(C211:C217)</f>
        <v>16.25</v>
      </c>
      <c r="D218" s="12">
        <f>SUM(D211:D217)</f>
        <v>75716</v>
      </c>
      <c r="E218" s="12">
        <f>SUM(E211:E217)</f>
        <v>108382</v>
      </c>
      <c r="F218" s="12">
        <f>SUM(F211:F217)</f>
        <v>108382</v>
      </c>
    </row>
    <row r="219" spans="1:18" ht="19.5" thickBot="1">
      <c r="A219" s="18"/>
      <c r="B219" s="19" t="s">
        <v>185</v>
      </c>
      <c r="C219" s="12">
        <f>C211+C212+C213</f>
        <v>5</v>
      </c>
      <c r="D219" s="12">
        <f>D211+D212+D213</f>
        <v>27410</v>
      </c>
      <c r="E219" s="12">
        <f>E211+E212+E213</f>
        <v>35239</v>
      </c>
      <c r="F219" s="12">
        <f>F211+F212+F213</f>
        <v>35239</v>
      </c>
    </row>
    <row r="220" spans="1:18" ht="19.5" thickBot="1">
      <c r="A220" s="18"/>
      <c r="B220" s="19" t="s">
        <v>196</v>
      </c>
      <c r="C220" s="12">
        <f>SUM(C214:C215)</f>
        <v>5.75</v>
      </c>
      <c r="D220" s="12">
        <f>SUM(D214:D215)</f>
        <v>28099</v>
      </c>
      <c r="E220" s="12">
        <f>SUM(E214:E215)</f>
        <v>37393</v>
      </c>
      <c r="F220" s="12">
        <f>SUM(F214:F215)</f>
        <v>37393</v>
      </c>
    </row>
    <row r="221" spans="1:18" ht="19.5" thickBot="1">
      <c r="A221" s="18"/>
      <c r="B221" s="19" t="s">
        <v>197</v>
      </c>
      <c r="C221" s="12">
        <f>SUM(C216)</f>
        <v>4.5</v>
      </c>
      <c r="D221" s="12">
        <f>SUM(D216)</f>
        <v>16533</v>
      </c>
      <c r="E221" s="12">
        <f>SUM(E216)</f>
        <v>29250</v>
      </c>
      <c r="F221" s="12">
        <f>SUM(F216)</f>
        <v>29250</v>
      </c>
    </row>
    <row r="222" spans="1:18" ht="19.5" thickBot="1">
      <c r="A222" s="28"/>
      <c r="B222" s="29" t="s">
        <v>198</v>
      </c>
      <c r="C222" s="30">
        <f>C217</f>
        <v>1</v>
      </c>
      <c r="D222" s="30">
        <f>D217</f>
        <v>3674</v>
      </c>
      <c r="E222" s="30">
        <f>E217</f>
        <v>6500</v>
      </c>
      <c r="F222" s="30">
        <f>F217</f>
        <v>6500</v>
      </c>
    </row>
    <row r="223" spans="1:18" ht="26.25" customHeight="1" thickBot="1">
      <c r="A223" s="62" t="s">
        <v>212</v>
      </c>
      <c r="B223" s="63"/>
      <c r="C223" s="63"/>
      <c r="D223" s="63"/>
      <c r="E223" s="63"/>
      <c r="F223" s="64"/>
    </row>
    <row r="224" spans="1:18" ht="19.5" thickBot="1">
      <c r="A224" s="18">
        <v>1</v>
      </c>
      <c r="B224" s="17" t="s">
        <v>63</v>
      </c>
      <c r="C224" s="12">
        <v>1</v>
      </c>
      <c r="D224" s="18">
        <v>5265</v>
      </c>
      <c r="E224" s="18">
        <v>6500</v>
      </c>
      <c r="F224" s="6">
        <v>6500</v>
      </c>
    </row>
    <row r="225" spans="1:16" ht="19.5" thickBot="1">
      <c r="A225" s="18">
        <v>2</v>
      </c>
      <c r="B225" s="17" t="s">
        <v>64</v>
      </c>
      <c r="C225" s="12">
        <v>0.5</v>
      </c>
      <c r="D225" s="18">
        <v>2471</v>
      </c>
      <c r="E225" s="18">
        <v>3250</v>
      </c>
      <c r="F225" s="6">
        <v>3250</v>
      </c>
    </row>
    <row r="226" spans="1:16" ht="19.5" thickBot="1">
      <c r="A226" s="18">
        <v>3</v>
      </c>
      <c r="B226" s="17" t="s">
        <v>65</v>
      </c>
      <c r="C226" s="12">
        <v>0.5</v>
      </c>
      <c r="D226" s="18">
        <v>2632</v>
      </c>
      <c r="E226" s="18">
        <v>3250</v>
      </c>
      <c r="F226" s="6">
        <v>3250</v>
      </c>
    </row>
    <row r="227" spans="1:16" ht="19.5" thickBot="1">
      <c r="A227" s="18">
        <v>4</v>
      </c>
      <c r="B227" s="17" t="s">
        <v>213</v>
      </c>
      <c r="C227" s="12">
        <v>0.5</v>
      </c>
      <c r="D227" s="18">
        <v>2502</v>
      </c>
      <c r="E227" s="18">
        <v>3253</v>
      </c>
      <c r="F227" s="6">
        <v>3253</v>
      </c>
    </row>
    <row r="228" spans="1:16" ht="19.5" thickBot="1">
      <c r="A228" s="18">
        <v>5</v>
      </c>
      <c r="B228" s="17" t="s">
        <v>66</v>
      </c>
      <c r="C228" s="12">
        <v>0.5</v>
      </c>
      <c r="D228" s="18">
        <v>2632</v>
      </c>
      <c r="E228" s="18">
        <v>3422</v>
      </c>
      <c r="F228" s="6">
        <v>3422</v>
      </c>
    </row>
    <row r="229" spans="1:16" ht="19.5" thickBot="1">
      <c r="A229" s="18">
        <v>6</v>
      </c>
      <c r="B229" s="17" t="s">
        <v>134</v>
      </c>
      <c r="C229" s="12">
        <v>1</v>
      </c>
      <c r="D229" s="18">
        <v>3674</v>
      </c>
      <c r="E229" s="18">
        <v>6500</v>
      </c>
      <c r="F229" s="6">
        <v>6500</v>
      </c>
    </row>
    <row r="230" spans="1:16" ht="19.5" thickBot="1">
      <c r="A230" s="18">
        <v>7</v>
      </c>
      <c r="B230" s="17" t="s">
        <v>112</v>
      </c>
      <c r="C230" s="12">
        <v>1.5</v>
      </c>
      <c r="D230" s="18">
        <v>7897</v>
      </c>
      <c r="E230" s="18">
        <v>9750</v>
      </c>
      <c r="F230" s="6">
        <v>9750</v>
      </c>
    </row>
    <row r="231" spans="1:16" ht="19.5" thickBot="1">
      <c r="A231" s="18"/>
      <c r="B231" s="19" t="s">
        <v>214</v>
      </c>
      <c r="C231" s="12">
        <f>SUM(C224:C230)</f>
        <v>5.5</v>
      </c>
      <c r="D231" s="12">
        <f>SUM(D224:D230)</f>
        <v>27073</v>
      </c>
      <c r="E231" s="12">
        <f>SUM(E224:E230)</f>
        <v>35925</v>
      </c>
      <c r="F231" s="12">
        <f>SUM(F224:F230)</f>
        <v>35925</v>
      </c>
    </row>
    <row r="232" spans="1:16" ht="19.5" thickBot="1">
      <c r="A232" s="18"/>
      <c r="B232" s="19" t="s">
        <v>185</v>
      </c>
      <c r="C232" s="12">
        <f>SUM(C224:C226)</f>
        <v>2</v>
      </c>
      <c r="D232" s="12">
        <f>SUM(D224:D226)</f>
        <v>10368</v>
      </c>
      <c r="E232" s="12">
        <f>SUM(E224:E226)</f>
        <v>13000</v>
      </c>
      <c r="F232" s="12">
        <f>SUM(F224:F226)</f>
        <v>13000</v>
      </c>
    </row>
    <row r="233" spans="1:16" ht="19.5" thickBot="1">
      <c r="A233" s="18"/>
      <c r="B233" s="19" t="s">
        <v>196</v>
      </c>
      <c r="C233" s="12">
        <f>SUM(C227:C228)</f>
        <v>1</v>
      </c>
      <c r="D233" s="12">
        <f>SUM(D227:D228)</f>
        <v>5134</v>
      </c>
      <c r="E233" s="12">
        <f>SUM(E227:E228)</f>
        <v>6675</v>
      </c>
      <c r="F233" s="12">
        <f>SUM(F227:F228)</f>
        <v>6675</v>
      </c>
    </row>
    <row r="234" spans="1:16" ht="19.5" thickBot="1">
      <c r="A234" s="18"/>
      <c r="B234" s="19" t="s">
        <v>198</v>
      </c>
      <c r="C234" s="12">
        <f>SUM(C229:C230)</f>
        <v>2.5</v>
      </c>
      <c r="D234" s="12">
        <f>SUM(D229:D230)</f>
        <v>11571</v>
      </c>
      <c r="E234" s="12">
        <f>SUM(E229:E230)</f>
        <v>16250</v>
      </c>
      <c r="F234" s="12">
        <f>SUM(F229:F230)</f>
        <v>16250</v>
      </c>
    </row>
    <row r="235" spans="1:16" ht="24" customHeight="1" thickBot="1">
      <c r="A235" s="62" t="s">
        <v>215</v>
      </c>
      <c r="B235" s="63"/>
      <c r="C235" s="63"/>
      <c r="D235" s="63"/>
      <c r="E235" s="63"/>
      <c r="F235" s="64"/>
      <c r="P235" s="53"/>
    </row>
    <row r="236" spans="1:16" ht="19.5" thickBot="1">
      <c r="A236" s="18">
        <v>1</v>
      </c>
      <c r="B236" s="17" t="s">
        <v>7</v>
      </c>
      <c r="C236" s="12">
        <v>1</v>
      </c>
      <c r="D236" s="18">
        <v>6350</v>
      </c>
      <c r="E236" s="18">
        <v>11560</v>
      </c>
      <c r="F236" s="6">
        <v>11560</v>
      </c>
      <c r="L236" s="53"/>
    </row>
    <row r="237" spans="1:16" ht="19.5" thickBot="1">
      <c r="A237" s="18">
        <v>2</v>
      </c>
      <c r="B237" s="17" t="s">
        <v>152</v>
      </c>
      <c r="C237" s="12">
        <v>1.5</v>
      </c>
      <c r="D237" s="18">
        <v>10501</v>
      </c>
      <c r="E237" s="18">
        <v>18838</v>
      </c>
      <c r="F237" s="6">
        <v>18838</v>
      </c>
    </row>
    <row r="238" spans="1:16" ht="19.5" thickBot="1">
      <c r="A238" s="18">
        <v>3</v>
      </c>
      <c r="B238" s="17" t="s">
        <v>67</v>
      </c>
      <c r="C238" s="12">
        <v>3.75</v>
      </c>
      <c r="D238" s="18">
        <v>26254</v>
      </c>
      <c r="E238" s="18">
        <v>47096</v>
      </c>
      <c r="F238" s="6">
        <v>47096</v>
      </c>
    </row>
    <row r="239" spans="1:16" ht="19.5" thickBot="1">
      <c r="A239" s="18">
        <v>4</v>
      </c>
      <c r="B239" s="17" t="s">
        <v>68</v>
      </c>
      <c r="C239" s="12">
        <v>0.25</v>
      </c>
      <c r="D239" s="18">
        <v>1425</v>
      </c>
      <c r="E239" s="18">
        <v>1638</v>
      </c>
      <c r="F239" s="6">
        <v>1638</v>
      </c>
    </row>
    <row r="240" spans="1:16" ht="19.5" thickBot="1">
      <c r="A240" s="18">
        <v>5</v>
      </c>
      <c r="B240" s="17" t="s">
        <v>50</v>
      </c>
      <c r="C240" s="12">
        <v>0.5</v>
      </c>
      <c r="D240" s="18">
        <v>2632</v>
      </c>
      <c r="E240" s="18">
        <v>4329</v>
      </c>
      <c r="F240" s="6">
        <v>4329</v>
      </c>
    </row>
    <row r="241" spans="1:17" ht="19.5" thickBot="1">
      <c r="A241" s="18">
        <v>6</v>
      </c>
      <c r="B241" s="17" t="s">
        <v>69</v>
      </c>
      <c r="C241" s="12">
        <v>2</v>
      </c>
      <c r="D241" s="18">
        <v>9720</v>
      </c>
      <c r="E241" s="18">
        <v>14371</v>
      </c>
      <c r="F241" s="6">
        <v>14371</v>
      </c>
    </row>
    <row r="242" spans="1:17" ht="19.5" thickBot="1">
      <c r="A242" s="18">
        <v>7</v>
      </c>
      <c r="B242" s="17" t="s">
        <v>70</v>
      </c>
      <c r="C242" s="12">
        <v>5</v>
      </c>
      <c r="D242" s="18">
        <v>26325</v>
      </c>
      <c r="E242" s="18">
        <v>39355</v>
      </c>
      <c r="F242" s="6">
        <v>39355</v>
      </c>
    </row>
    <row r="243" spans="1:17" ht="21" customHeight="1" thickBot="1">
      <c r="A243" s="18">
        <v>8</v>
      </c>
      <c r="B243" s="17" t="s">
        <v>92</v>
      </c>
      <c r="C243" s="12">
        <v>4.75</v>
      </c>
      <c r="D243" s="18">
        <v>17451</v>
      </c>
      <c r="E243" s="18">
        <v>30875</v>
      </c>
      <c r="F243" s="6">
        <v>30875</v>
      </c>
    </row>
    <row r="244" spans="1:17" ht="38.25" thickBot="1">
      <c r="A244" s="18">
        <v>9</v>
      </c>
      <c r="B244" s="17" t="s">
        <v>128</v>
      </c>
      <c r="C244" s="12">
        <v>1</v>
      </c>
      <c r="D244" s="18">
        <v>3674</v>
      </c>
      <c r="E244" s="18">
        <v>6500</v>
      </c>
      <c r="F244" s="6">
        <v>6500</v>
      </c>
    </row>
    <row r="245" spans="1:17" ht="19.5" thickBot="1">
      <c r="A245" s="18"/>
      <c r="B245" s="19" t="s">
        <v>184</v>
      </c>
      <c r="C245" s="12">
        <f>SUM(C236:C244)</f>
        <v>19.75</v>
      </c>
      <c r="D245" s="12">
        <f>SUM(D236:D244)</f>
        <v>104332</v>
      </c>
      <c r="E245" s="12">
        <f>SUM(E236:E244)</f>
        <v>174562</v>
      </c>
      <c r="F245" s="12">
        <f>SUM(F236:F244)</f>
        <v>174562</v>
      </c>
    </row>
    <row r="246" spans="1:17" ht="19.5" thickBot="1">
      <c r="A246" s="18"/>
      <c r="B246" s="19" t="s">
        <v>185</v>
      </c>
      <c r="C246" s="12">
        <f>SUM(C236:C239)</f>
        <v>6.5</v>
      </c>
      <c r="D246" s="12">
        <f>SUM(D236:D239)</f>
        <v>44530</v>
      </c>
      <c r="E246" s="12">
        <f>SUM(E236:E239)</f>
        <v>79132</v>
      </c>
      <c r="F246" s="12">
        <f>SUM(F236:F239)</f>
        <v>79132</v>
      </c>
    </row>
    <row r="247" spans="1:17" ht="19.5" thickBot="1">
      <c r="A247" s="18"/>
      <c r="B247" s="19" t="s">
        <v>196</v>
      </c>
      <c r="C247" s="12">
        <f>SUM(C240:C242)</f>
        <v>7.5</v>
      </c>
      <c r="D247" s="12">
        <f>SUM(D240:D242)</f>
        <v>38677</v>
      </c>
      <c r="E247" s="12">
        <f>SUM(E240:E242)</f>
        <v>58055</v>
      </c>
      <c r="F247" s="12">
        <f>SUM(F240:F242)</f>
        <v>58055</v>
      </c>
    </row>
    <row r="248" spans="1:17" ht="19.5" thickBot="1">
      <c r="A248" s="18"/>
      <c r="B248" s="19" t="s">
        <v>197</v>
      </c>
      <c r="C248" s="12">
        <f>SUM(C243:C243)</f>
        <v>4.75</v>
      </c>
      <c r="D248" s="12">
        <f>SUM(D243:D243)</f>
        <v>17451</v>
      </c>
      <c r="E248" s="12">
        <f>SUM(E243:E243)</f>
        <v>30875</v>
      </c>
      <c r="F248" s="12">
        <f>SUM(F243:F243)</f>
        <v>30875</v>
      </c>
    </row>
    <row r="249" spans="1:17" ht="19.5" thickBot="1">
      <c r="A249" s="18"/>
      <c r="B249" s="19" t="s">
        <v>198</v>
      </c>
      <c r="C249" s="12">
        <f>SUM(C244)</f>
        <v>1</v>
      </c>
      <c r="D249" s="12">
        <f>SUM(D244)</f>
        <v>3674</v>
      </c>
      <c r="E249" s="12">
        <f>SUM(E244)</f>
        <v>6500</v>
      </c>
      <c r="F249" s="12">
        <f>SUM(F244)</f>
        <v>6500</v>
      </c>
    </row>
    <row r="250" spans="1:17" ht="16.5" thickBot="1">
      <c r="A250" s="62" t="s">
        <v>216</v>
      </c>
      <c r="B250" s="63"/>
      <c r="C250" s="63"/>
      <c r="D250" s="63"/>
      <c r="E250" s="63"/>
      <c r="F250" s="64"/>
    </row>
    <row r="251" spans="1:17" ht="19.5" thickBot="1">
      <c r="A251" s="18">
        <v>1</v>
      </c>
      <c r="B251" s="17" t="s">
        <v>217</v>
      </c>
      <c r="C251" s="12">
        <v>0.5</v>
      </c>
      <c r="D251" s="18">
        <v>2632</v>
      </c>
      <c r="E251" s="18">
        <v>3935</v>
      </c>
      <c r="F251" s="18">
        <v>3935</v>
      </c>
      <c r="Q251" s="53"/>
    </row>
    <row r="252" spans="1:17" ht="19.5" thickBot="1">
      <c r="A252" s="18">
        <v>2</v>
      </c>
      <c r="B252" s="17" t="s">
        <v>55</v>
      </c>
      <c r="C252" s="12">
        <v>0.25</v>
      </c>
      <c r="D252" s="18">
        <v>853</v>
      </c>
      <c r="E252" s="18">
        <v>1625</v>
      </c>
      <c r="F252" s="18">
        <v>1625</v>
      </c>
    </row>
    <row r="253" spans="1:17" ht="19.5" thickBot="1">
      <c r="A253" s="18"/>
      <c r="B253" s="19" t="s">
        <v>184</v>
      </c>
      <c r="C253" s="12">
        <f>SUM(C251:C252)</f>
        <v>0.75</v>
      </c>
      <c r="D253" s="12">
        <f>SUM(D251:D252)</f>
        <v>3485</v>
      </c>
      <c r="E253" s="12">
        <f>SUM(E251:E252)</f>
        <v>5560</v>
      </c>
      <c r="F253" s="12">
        <f>SUM(F251:F252)</f>
        <v>5560</v>
      </c>
    </row>
    <row r="254" spans="1:17" ht="19.5" thickBot="1">
      <c r="A254" s="18"/>
      <c r="B254" s="19" t="s">
        <v>185</v>
      </c>
      <c r="C254" s="12">
        <f t="shared" ref="C254:F255" si="5">SUM(C251)</f>
        <v>0.5</v>
      </c>
      <c r="D254" s="12">
        <f t="shared" si="5"/>
        <v>2632</v>
      </c>
      <c r="E254" s="12">
        <f t="shared" si="5"/>
        <v>3935</v>
      </c>
      <c r="F254" s="12">
        <f t="shared" si="5"/>
        <v>3935</v>
      </c>
    </row>
    <row r="255" spans="1:17" ht="19.5" thickBot="1">
      <c r="A255" s="18"/>
      <c r="B255" s="19" t="s">
        <v>197</v>
      </c>
      <c r="C255" s="12">
        <f t="shared" si="5"/>
        <v>0.25</v>
      </c>
      <c r="D255" s="12">
        <f t="shared" si="5"/>
        <v>853</v>
      </c>
      <c r="E255" s="12">
        <f t="shared" si="5"/>
        <v>1625</v>
      </c>
      <c r="F255" s="12">
        <f t="shared" si="5"/>
        <v>1625</v>
      </c>
    </row>
    <row r="256" spans="1:17" ht="23.25" customHeight="1" thickBot="1">
      <c r="A256" s="79" t="s">
        <v>218</v>
      </c>
      <c r="B256" s="80"/>
      <c r="C256" s="80"/>
      <c r="D256" s="80"/>
      <c r="E256" s="80"/>
      <c r="F256" s="81"/>
    </row>
    <row r="257" spans="1:6" ht="19.5" thickBot="1">
      <c r="A257" s="18">
        <v>1</v>
      </c>
      <c r="B257" s="17" t="s">
        <v>71</v>
      </c>
      <c r="C257" s="21">
        <v>1</v>
      </c>
      <c r="D257" s="18">
        <v>6133</v>
      </c>
      <c r="E257" s="18">
        <v>11401</v>
      </c>
      <c r="F257" s="6">
        <v>11401</v>
      </c>
    </row>
    <row r="258" spans="1:6" ht="19.5" thickBot="1">
      <c r="A258" s="18">
        <v>2</v>
      </c>
      <c r="B258" s="17" t="s">
        <v>5</v>
      </c>
      <c r="C258" s="21">
        <v>0.25</v>
      </c>
      <c r="D258" s="18">
        <v>1533</v>
      </c>
      <c r="E258" s="18">
        <v>2591</v>
      </c>
      <c r="F258" s="6">
        <v>2591</v>
      </c>
    </row>
    <row r="259" spans="1:6" ht="26.25" customHeight="1" thickBot="1">
      <c r="A259" s="18">
        <v>3</v>
      </c>
      <c r="B259" s="17" t="s">
        <v>72</v>
      </c>
      <c r="C259" s="21">
        <v>5</v>
      </c>
      <c r="D259" s="18">
        <v>26065</v>
      </c>
      <c r="E259" s="18">
        <v>38391</v>
      </c>
      <c r="F259" s="6">
        <v>38391</v>
      </c>
    </row>
    <row r="260" spans="1:6" ht="24" customHeight="1" thickBot="1">
      <c r="A260" s="18">
        <v>4</v>
      </c>
      <c r="B260" s="17" t="s">
        <v>80</v>
      </c>
      <c r="C260" s="21">
        <v>1.5</v>
      </c>
      <c r="D260" s="18">
        <v>6682</v>
      </c>
      <c r="E260" s="18">
        <v>9750</v>
      </c>
      <c r="F260" s="6">
        <v>9750</v>
      </c>
    </row>
    <row r="261" spans="1:6" ht="19.5" thickBot="1">
      <c r="A261" s="18">
        <v>5</v>
      </c>
      <c r="B261" s="17" t="s">
        <v>135</v>
      </c>
      <c r="C261" s="21">
        <v>0.5</v>
      </c>
      <c r="D261" s="18">
        <v>2227</v>
      </c>
      <c r="E261" s="18">
        <v>3250</v>
      </c>
      <c r="F261" s="6">
        <v>3250</v>
      </c>
    </row>
    <row r="262" spans="1:6" ht="19.5" thickBot="1">
      <c r="A262" s="18">
        <v>6</v>
      </c>
      <c r="B262" s="17" t="s">
        <v>55</v>
      </c>
      <c r="C262" s="21">
        <v>1</v>
      </c>
      <c r="D262" s="18">
        <v>3414</v>
      </c>
      <c r="E262" s="18">
        <v>6500</v>
      </c>
      <c r="F262" s="6">
        <v>6500</v>
      </c>
    </row>
    <row r="263" spans="1:6" ht="19.5" thickBot="1">
      <c r="A263" s="18"/>
      <c r="B263" s="19" t="s">
        <v>219</v>
      </c>
      <c r="C263" s="12">
        <f>SUM(C257:C262)</f>
        <v>9.25</v>
      </c>
      <c r="D263" s="12">
        <f>SUM(D257:D262)</f>
        <v>46054</v>
      </c>
      <c r="E263" s="12">
        <f>SUM(E257:E262)</f>
        <v>71883</v>
      </c>
      <c r="F263" s="12">
        <f>SUM(F257:F262)</f>
        <v>71883</v>
      </c>
    </row>
    <row r="264" spans="1:6" ht="19.5" thickBot="1">
      <c r="A264" s="18"/>
      <c r="B264" s="19" t="s">
        <v>185</v>
      </c>
      <c r="C264" s="12">
        <f>SUM(C257:C258)</f>
        <v>1.25</v>
      </c>
      <c r="D264" s="12">
        <f>SUM(D257:D258)</f>
        <v>7666</v>
      </c>
      <c r="E264" s="12">
        <f>SUM(E257:E258)</f>
        <v>13992</v>
      </c>
      <c r="F264" s="12">
        <f>SUM(F257:F258)</f>
        <v>13992</v>
      </c>
    </row>
    <row r="265" spans="1:6" ht="19.5" thickBot="1">
      <c r="A265" s="18"/>
      <c r="B265" s="19" t="s">
        <v>196</v>
      </c>
      <c r="C265" s="12">
        <f>SUM(C259:C261)</f>
        <v>7</v>
      </c>
      <c r="D265" s="12">
        <f>SUM(D259:D261)</f>
        <v>34974</v>
      </c>
      <c r="E265" s="12">
        <f>SUM(E259:E261)</f>
        <v>51391</v>
      </c>
      <c r="F265" s="12">
        <f>SUM(F259:F261)</f>
        <v>51391</v>
      </c>
    </row>
    <row r="266" spans="1:6" ht="19.5" thickBot="1">
      <c r="A266" s="18"/>
      <c r="B266" s="19" t="s">
        <v>197</v>
      </c>
      <c r="C266" s="12">
        <f>SUM(C262)</f>
        <v>1</v>
      </c>
      <c r="D266" s="12">
        <f>SUM(D262)</f>
        <v>3414</v>
      </c>
      <c r="E266" s="12">
        <f>SUM(E262)</f>
        <v>6500</v>
      </c>
      <c r="F266" s="12">
        <f>SUM(F262)</f>
        <v>6500</v>
      </c>
    </row>
    <row r="267" spans="1:6" ht="16.5" thickBot="1">
      <c r="A267" s="62" t="s">
        <v>220</v>
      </c>
      <c r="B267" s="63"/>
      <c r="C267" s="63"/>
      <c r="D267" s="63"/>
      <c r="E267" s="63"/>
      <c r="F267" s="64"/>
    </row>
    <row r="268" spans="1:6" ht="18.75" thickBot="1">
      <c r="A268" s="3" t="s">
        <v>222</v>
      </c>
      <c r="B268" s="54" t="s">
        <v>221</v>
      </c>
      <c r="C268" s="54"/>
      <c r="D268" s="54"/>
      <c r="E268" s="54"/>
      <c r="F268" s="54"/>
    </row>
    <row r="269" spans="1:6" ht="19.5" thickBot="1">
      <c r="A269" s="16">
        <v>1</v>
      </c>
      <c r="B269" s="17" t="s">
        <v>136</v>
      </c>
      <c r="C269" s="22">
        <v>1</v>
      </c>
      <c r="D269" s="16">
        <v>41950</v>
      </c>
      <c r="E269" s="16">
        <v>41950</v>
      </c>
      <c r="F269" s="8">
        <v>41950</v>
      </c>
    </row>
    <row r="270" spans="1:6" ht="19.5" thickBot="1">
      <c r="A270" s="16">
        <v>2</v>
      </c>
      <c r="B270" s="17" t="s">
        <v>137</v>
      </c>
      <c r="C270" s="22">
        <v>1</v>
      </c>
      <c r="D270" s="16">
        <v>11173</v>
      </c>
      <c r="E270" s="16">
        <v>18646</v>
      </c>
      <c r="F270" s="8">
        <v>18646</v>
      </c>
    </row>
    <row r="271" spans="1:6" ht="19.5" thickBot="1">
      <c r="A271" s="16">
        <v>3</v>
      </c>
      <c r="B271" s="17" t="s">
        <v>138</v>
      </c>
      <c r="C271" s="22">
        <v>1</v>
      </c>
      <c r="D271" s="16">
        <v>10585</v>
      </c>
      <c r="E271" s="16">
        <v>12173</v>
      </c>
      <c r="F271" s="8">
        <v>12173</v>
      </c>
    </row>
    <row r="272" spans="1:6" ht="19.5" thickBot="1">
      <c r="A272" s="16">
        <v>4</v>
      </c>
      <c r="B272" s="17" t="s">
        <v>237</v>
      </c>
      <c r="C272" s="22">
        <v>1</v>
      </c>
      <c r="D272" s="16">
        <v>10585</v>
      </c>
      <c r="E272" s="16">
        <v>12173</v>
      </c>
      <c r="F272" s="8">
        <v>12173</v>
      </c>
    </row>
    <row r="273" spans="1:7" ht="19.5" thickBot="1">
      <c r="A273" s="16">
        <v>5</v>
      </c>
      <c r="B273" s="17" t="s">
        <v>1</v>
      </c>
      <c r="C273" s="22">
        <v>1</v>
      </c>
      <c r="D273" s="16">
        <v>9526</v>
      </c>
      <c r="E273" s="16">
        <v>10955</v>
      </c>
      <c r="F273" s="8">
        <v>10955</v>
      </c>
    </row>
    <row r="274" spans="1:7" ht="19.5" thickBot="1">
      <c r="A274" s="16">
        <v>6</v>
      </c>
      <c r="B274" s="17" t="s">
        <v>107</v>
      </c>
      <c r="C274" s="22">
        <v>1</v>
      </c>
      <c r="D274" s="16">
        <v>5265</v>
      </c>
      <c r="E274" s="16">
        <v>6500</v>
      </c>
      <c r="F274" s="8">
        <v>6500</v>
      </c>
    </row>
    <row r="275" spans="1:7" ht="19.5" thickBot="1">
      <c r="A275" s="16">
        <v>7</v>
      </c>
      <c r="B275" s="17" t="s">
        <v>139</v>
      </c>
      <c r="C275" s="22">
        <v>0.25</v>
      </c>
      <c r="D275" s="16">
        <v>1114</v>
      </c>
      <c r="E275" s="16">
        <v>1625</v>
      </c>
      <c r="F275" s="8">
        <v>1625</v>
      </c>
    </row>
    <row r="276" spans="1:7" ht="19.5" thickBot="1">
      <c r="A276" s="16">
        <v>8</v>
      </c>
      <c r="B276" s="17" t="s">
        <v>163</v>
      </c>
      <c r="C276" s="22">
        <v>1</v>
      </c>
      <c r="D276" s="16">
        <v>5005</v>
      </c>
      <c r="E276" s="16">
        <v>6500</v>
      </c>
      <c r="F276" s="8">
        <v>6500</v>
      </c>
      <c r="G276" s="1"/>
    </row>
    <row r="277" spans="1:7" ht="19.5" thickBot="1">
      <c r="A277" s="16">
        <v>9</v>
      </c>
      <c r="B277" s="17" t="s">
        <v>174</v>
      </c>
      <c r="C277" s="22">
        <v>0.5</v>
      </c>
      <c r="D277" s="16">
        <v>2372</v>
      </c>
      <c r="E277" s="16">
        <v>3250</v>
      </c>
      <c r="F277" s="8">
        <v>3250</v>
      </c>
    </row>
    <row r="278" spans="1:7" ht="19.5" thickBot="1">
      <c r="A278" s="16">
        <v>10</v>
      </c>
      <c r="B278" s="17" t="s">
        <v>223</v>
      </c>
      <c r="C278" s="22">
        <v>0.25</v>
      </c>
      <c r="D278" s="16">
        <v>1186</v>
      </c>
      <c r="E278" s="16">
        <v>1625</v>
      </c>
      <c r="F278" s="8">
        <v>1625</v>
      </c>
    </row>
    <row r="279" spans="1:7" ht="19.5" thickBot="1">
      <c r="A279" s="16">
        <v>11</v>
      </c>
      <c r="B279" s="17" t="s">
        <v>81</v>
      </c>
      <c r="C279" s="22">
        <v>5</v>
      </c>
      <c r="D279" s="16">
        <v>26325</v>
      </c>
      <c r="E279" s="16">
        <v>32500</v>
      </c>
      <c r="F279" s="8">
        <v>32500</v>
      </c>
    </row>
    <row r="280" spans="1:7" ht="19.5" thickBot="1">
      <c r="A280" s="16">
        <v>12</v>
      </c>
      <c r="B280" s="17" t="s">
        <v>83</v>
      </c>
      <c r="C280" s="22">
        <v>1</v>
      </c>
      <c r="D280" s="16">
        <v>5265</v>
      </c>
      <c r="E280" s="16">
        <v>6500</v>
      </c>
      <c r="F280" s="8">
        <v>6500</v>
      </c>
    </row>
    <row r="281" spans="1:7" ht="19.5" thickBot="1">
      <c r="A281" s="16">
        <v>13</v>
      </c>
      <c r="B281" s="17" t="s">
        <v>140</v>
      </c>
      <c r="C281" s="22">
        <v>0.5</v>
      </c>
      <c r="D281" s="16">
        <v>2632</v>
      </c>
      <c r="E281" s="16">
        <v>3250</v>
      </c>
      <c r="F281" s="8">
        <v>3250</v>
      </c>
    </row>
    <row r="282" spans="1:7" ht="19.5" thickBot="1">
      <c r="A282" s="16">
        <v>14</v>
      </c>
      <c r="B282" s="17" t="s">
        <v>168</v>
      </c>
      <c r="C282" s="22">
        <v>0.5</v>
      </c>
      <c r="D282" s="16">
        <v>2502</v>
      </c>
      <c r="E282" s="16">
        <v>3250</v>
      </c>
      <c r="F282" s="8">
        <v>3250</v>
      </c>
    </row>
    <row r="283" spans="1:7" ht="38.25" thickBot="1">
      <c r="A283" s="16">
        <v>15</v>
      </c>
      <c r="B283" s="17" t="s">
        <v>91</v>
      </c>
      <c r="C283" s="22">
        <v>0.5</v>
      </c>
      <c r="D283" s="16">
        <v>2632</v>
      </c>
      <c r="E283" s="16">
        <v>3250</v>
      </c>
      <c r="F283" s="8">
        <v>3250</v>
      </c>
    </row>
    <row r="284" spans="1:7" ht="25.5" hidden="1" customHeight="1" thickBot="1">
      <c r="A284" s="4"/>
      <c r="B284" s="17"/>
      <c r="C284" s="22"/>
      <c r="D284" s="14"/>
      <c r="E284" s="14"/>
      <c r="F284" s="8"/>
    </row>
    <row r="285" spans="1:7" ht="19.5" hidden="1" thickBot="1">
      <c r="A285" s="4"/>
      <c r="B285" s="17"/>
      <c r="C285" s="22"/>
      <c r="D285" s="14"/>
      <c r="E285" s="14"/>
      <c r="F285" s="8"/>
    </row>
    <row r="286" spans="1:7" ht="19.5" hidden="1" thickBot="1">
      <c r="A286" s="4"/>
      <c r="B286" s="17"/>
      <c r="C286" s="22"/>
      <c r="D286" s="16"/>
      <c r="E286" s="16"/>
      <c r="F286" s="8"/>
    </row>
    <row r="287" spans="1:7" ht="19.5" hidden="1" thickBot="1">
      <c r="A287" s="4"/>
      <c r="B287" s="17"/>
      <c r="C287" s="22"/>
      <c r="D287" s="16"/>
      <c r="E287" s="16"/>
      <c r="F287" s="8"/>
    </row>
    <row r="288" spans="1:7" ht="19.5" hidden="1" thickBot="1">
      <c r="A288" s="4"/>
      <c r="B288" s="17"/>
      <c r="C288" s="22"/>
      <c r="D288" s="16"/>
      <c r="E288" s="16"/>
      <c r="F288" s="8"/>
    </row>
    <row r="289" spans="1:12" ht="19.5" thickBot="1">
      <c r="A289" s="18"/>
      <c r="B289" s="19" t="s">
        <v>0</v>
      </c>
      <c r="C289" s="12">
        <v>15</v>
      </c>
      <c r="D289" s="12">
        <f>SUM(D269:D288)</f>
        <v>138117</v>
      </c>
      <c r="E289" s="12">
        <f>SUM(E269:E288)</f>
        <v>164147</v>
      </c>
      <c r="F289" s="12">
        <f>SUM(F269:F288)</f>
        <v>164147</v>
      </c>
    </row>
    <row r="290" spans="1:12" ht="19.5" thickBot="1">
      <c r="A290" s="18"/>
      <c r="B290" s="19" t="s">
        <v>185</v>
      </c>
      <c r="C290" s="12">
        <f>SUM(C269:C270)</f>
        <v>2</v>
      </c>
      <c r="D290" s="12">
        <f>SUM(D269:D270)</f>
        <v>53123</v>
      </c>
      <c r="E290" s="12">
        <f>SUM(E269:E270)</f>
        <v>60596</v>
      </c>
      <c r="F290" s="12">
        <f>SUM(F269:F270)</f>
        <v>60596</v>
      </c>
    </row>
    <row r="291" spans="1:12" ht="18" customHeight="1" thickBot="1">
      <c r="A291" s="18"/>
      <c r="B291" s="19" t="s">
        <v>104</v>
      </c>
      <c r="C291" s="12">
        <f>SUM(C271:C283)</f>
        <v>13.5</v>
      </c>
      <c r="D291" s="12">
        <f>SUM(D271:D283)</f>
        <v>84994</v>
      </c>
      <c r="E291" s="12">
        <f>SUM(E271:E283)</f>
        <v>103551</v>
      </c>
      <c r="F291" s="12">
        <f>SUM(F271:F283)</f>
        <v>103551</v>
      </c>
    </row>
    <row r="292" spans="1:12" ht="19.5" hidden="1" thickBot="1">
      <c r="A292" s="18"/>
      <c r="B292" s="19" t="s">
        <v>198</v>
      </c>
      <c r="C292" s="12">
        <f>SUM(C284:C288)</f>
        <v>0</v>
      </c>
      <c r="D292" s="12">
        <f>SUM(D284:D288)</f>
        <v>0</v>
      </c>
      <c r="E292" s="12">
        <f>SUM(E272:E284)</f>
        <v>91378</v>
      </c>
      <c r="F292" s="12">
        <f>SUM(F284:F288)</f>
        <v>0</v>
      </c>
    </row>
    <row r="293" spans="1:12" ht="18.75" thickBot="1">
      <c r="A293" s="3" t="s">
        <v>224</v>
      </c>
      <c r="B293" s="62" t="s">
        <v>225</v>
      </c>
      <c r="C293" s="63"/>
      <c r="D293" s="63"/>
      <c r="E293" s="63"/>
      <c r="F293" s="64"/>
      <c r="L293" s="53"/>
    </row>
    <row r="294" spans="1:12" ht="19.5" thickBot="1">
      <c r="A294" s="4">
        <v>1</v>
      </c>
      <c r="B294" s="17" t="s">
        <v>73</v>
      </c>
      <c r="C294" s="22">
        <v>0.5</v>
      </c>
      <c r="D294" s="14">
        <v>2227</v>
      </c>
      <c r="E294" s="14">
        <v>3250</v>
      </c>
      <c r="F294" s="8">
        <v>3250</v>
      </c>
    </row>
    <row r="295" spans="1:12" ht="19.5" thickBot="1">
      <c r="A295" s="4">
        <v>2</v>
      </c>
      <c r="B295" s="17" t="s">
        <v>76</v>
      </c>
      <c r="C295" s="22">
        <v>1</v>
      </c>
      <c r="D295" s="16">
        <v>3674</v>
      </c>
      <c r="E295" s="16">
        <v>6500</v>
      </c>
      <c r="F295" s="8">
        <v>6500</v>
      </c>
    </row>
    <row r="296" spans="1:12" ht="19.5" thickBot="1">
      <c r="A296" s="4">
        <v>3</v>
      </c>
      <c r="B296" s="17" t="s">
        <v>77</v>
      </c>
      <c r="C296" s="22">
        <v>1</v>
      </c>
      <c r="D296" s="16">
        <v>3414</v>
      </c>
      <c r="E296" s="16">
        <v>6500</v>
      </c>
      <c r="F296" s="8">
        <v>6500</v>
      </c>
    </row>
    <row r="297" spans="1:12" ht="38.25" thickBot="1">
      <c r="A297" s="16">
        <v>4</v>
      </c>
      <c r="B297" s="17" t="s">
        <v>85</v>
      </c>
      <c r="C297" s="22">
        <v>1</v>
      </c>
      <c r="D297" s="16">
        <v>3674</v>
      </c>
      <c r="E297" s="16">
        <v>6500</v>
      </c>
      <c r="F297" s="8">
        <v>6500</v>
      </c>
    </row>
    <row r="298" spans="1:12" ht="38.25" thickBot="1">
      <c r="A298" s="16">
        <v>5</v>
      </c>
      <c r="B298" s="17" t="s">
        <v>86</v>
      </c>
      <c r="C298" s="22">
        <v>1</v>
      </c>
      <c r="D298" s="16">
        <v>3674</v>
      </c>
      <c r="E298" s="16">
        <v>6500</v>
      </c>
      <c r="F298" s="8">
        <v>6500</v>
      </c>
    </row>
    <row r="299" spans="1:12" ht="38.25" thickBot="1">
      <c r="A299" s="16">
        <v>6</v>
      </c>
      <c r="B299" s="17" t="s">
        <v>87</v>
      </c>
      <c r="C299" s="22">
        <v>0.5</v>
      </c>
      <c r="D299" s="16">
        <v>1837</v>
      </c>
      <c r="E299" s="16">
        <v>3250</v>
      </c>
      <c r="F299" s="8">
        <v>3250</v>
      </c>
    </row>
    <row r="300" spans="1:12" ht="19.5" thickBot="1">
      <c r="A300" s="16">
        <v>7</v>
      </c>
      <c r="B300" s="17" t="s">
        <v>141</v>
      </c>
      <c r="C300" s="22">
        <v>1</v>
      </c>
      <c r="D300" s="16">
        <v>3414</v>
      </c>
      <c r="E300" s="16">
        <v>6500</v>
      </c>
      <c r="F300" s="8">
        <v>6500</v>
      </c>
    </row>
    <row r="301" spans="1:12" ht="38.25" thickBot="1">
      <c r="A301" s="16">
        <v>8</v>
      </c>
      <c r="B301" s="17" t="s">
        <v>88</v>
      </c>
      <c r="C301" s="22">
        <v>1</v>
      </c>
      <c r="D301" s="16">
        <v>3674</v>
      </c>
      <c r="E301" s="16">
        <v>6500</v>
      </c>
      <c r="F301" s="8">
        <v>6500</v>
      </c>
    </row>
    <row r="302" spans="1:12" ht="19.5" thickBot="1">
      <c r="A302" s="23">
        <v>9</v>
      </c>
      <c r="B302" s="24" t="s">
        <v>116</v>
      </c>
      <c r="C302" s="35">
        <v>1</v>
      </c>
      <c r="D302" s="27">
        <v>3414</v>
      </c>
      <c r="E302" s="27">
        <v>6500</v>
      </c>
      <c r="F302" s="8">
        <v>6500</v>
      </c>
    </row>
    <row r="303" spans="1:12" ht="19.5" thickBot="1">
      <c r="A303" s="16">
        <v>10</v>
      </c>
      <c r="B303" s="17" t="s">
        <v>238</v>
      </c>
      <c r="C303" s="22">
        <v>0.5</v>
      </c>
      <c r="D303" s="16">
        <v>1446</v>
      </c>
      <c r="E303" s="16">
        <v>3250</v>
      </c>
      <c r="F303" s="8">
        <v>3250</v>
      </c>
    </row>
    <row r="304" spans="1:12" ht="19.5" thickBot="1">
      <c r="A304" s="16">
        <v>11</v>
      </c>
      <c r="B304" s="17" t="s">
        <v>226</v>
      </c>
      <c r="C304" s="22">
        <v>1</v>
      </c>
      <c r="D304" s="16">
        <v>2893</v>
      </c>
      <c r="E304" s="16">
        <v>6500</v>
      </c>
      <c r="F304" s="8">
        <v>6500</v>
      </c>
    </row>
    <row r="305" spans="1:10" ht="19.5" thickBot="1">
      <c r="A305" s="16">
        <v>12</v>
      </c>
      <c r="B305" s="17" t="s">
        <v>227</v>
      </c>
      <c r="C305" s="22">
        <v>0.25</v>
      </c>
      <c r="D305" s="16">
        <v>723</v>
      </c>
      <c r="E305" s="16">
        <v>1625</v>
      </c>
      <c r="F305" s="8">
        <v>1625</v>
      </c>
    </row>
    <row r="306" spans="1:10" ht="19.5" thickBot="1">
      <c r="A306" s="16">
        <v>13</v>
      </c>
      <c r="B306" s="17" t="s">
        <v>228</v>
      </c>
      <c r="C306" s="22">
        <v>1.25</v>
      </c>
      <c r="D306" s="16">
        <v>3941</v>
      </c>
      <c r="E306" s="16">
        <v>8125</v>
      </c>
      <c r="F306" s="8">
        <v>8125</v>
      </c>
    </row>
    <row r="307" spans="1:10" ht="19.5" thickBot="1">
      <c r="A307" s="16">
        <v>14</v>
      </c>
      <c r="B307" s="17" t="s">
        <v>89</v>
      </c>
      <c r="C307" s="22">
        <v>0.25</v>
      </c>
      <c r="D307" s="16">
        <v>983</v>
      </c>
      <c r="E307" s="16">
        <v>1625</v>
      </c>
      <c r="F307" s="8">
        <v>1625</v>
      </c>
    </row>
    <row r="308" spans="1:10" ht="19.5" thickBot="1">
      <c r="A308" s="16">
        <v>15</v>
      </c>
      <c r="B308" s="17" t="s">
        <v>229</v>
      </c>
      <c r="C308" s="22">
        <v>0.5</v>
      </c>
      <c r="D308" s="16">
        <v>1707</v>
      </c>
      <c r="E308" s="16">
        <v>3250</v>
      </c>
      <c r="F308" s="8">
        <v>3250</v>
      </c>
    </row>
    <row r="309" spans="1:10" ht="19.5" thickBot="1">
      <c r="A309" s="16">
        <v>16</v>
      </c>
      <c r="B309" s="17" t="s">
        <v>230</v>
      </c>
      <c r="C309" s="22">
        <v>0.25</v>
      </c>
      <c r="D309" s="16">
        <v>723</v>
      </c>
      <c r="E309" s="16">
        <v>1625</v>
      </c>
      <c r="F309" s="8">
        <v>1625</v>
      </c>
    </row>
    <row r="310" spans="1:10" ht="38.25" thickBot="1">
      <c r="A310" s="16">
        <v>17</v>
      </c>
      <c r="B310" s="17" t="s">
        <v>231</v>
      </c>
      <c r="C310" s="22">
        <v>4.25</v>
      </c>
      <c r="D310" s="16">
        <v>15614</v>
      </c>
      <c r="E310" s="16">
        <v>27625</v>
      </c>
      <c r="F310" s="8">
        <v>27625</v>
      </c>
      <c r="J310" t="s">
        <v>173</v>
      </c>
    </row>
    <row r="311" spans="1:10" ht="38.25" thickBot="1">
      <c r="A311" s="16">
        <v>18</v>
      </c>
      <c r="B311" s="17" t="s">
        <v>84</v>
      </c>
      <c r="C311" s="22">
        <v>1.25</v>
      </c>
      <c r="D311" s="16">
        <v>4917</v>
      </c>
      <c r="E311" s="16">
        <v>8125</v>
      </c>
      <c r="F311" s="8">
        <v>8125</v>
      </c>
    </row>
    <row r="312" spans="1:10" ht="38.25" thickBot="1">
      <c r="A312" s="16">
        <v>19</v>
      </c>
      <c r="B312" s="17" t="s">
        <v>82</v>
      </c>
      <c r="C312" s="22">
        <v>1.5</v>
      </c>
      <c r="D312" s="16">
        <v>5121</v>
      </c>
      <c r="E312" s="16">
        <v>9750</v>
      </c>
      <c r="F312" s="8">
        <v>9750</v>
      </c>
    </row>
    <row r="313" spans="1:10" ht="19.5" thickBot="1">
      <c r="A313" s="16">
        <v>20</v>
      </c>
      <c r="B313" s="17" t="s">
        <v>232</v>
      </c>
      <c r="C313" s="22">
        <v>0.75</v>
      </c>
      <c r="D313" s="16">
        <v>2170</v>
      </c>
      <c r="E313" s="16">
        <v>4875</v>
      </c>
      <c r="F313" s="8">
        <v>4875</v>
      </c>
    </row>
    <row r="314" spans="1:10" ht="19.5" thickBot="1">
      <c r="A314" s="16">
        <v>21</v>
      </c>
      <c r="B314" s="17" t="s">
        <v>2</v>
      </c>
      <c r="C314" s="22">
        <v>1</v>
      </c>
      <c r="D314" s="16">
        <v>4195</v>
      </c>
      <c r="E314" s="16">
        <v>6500</v>
      </c>
      <c r="F314" s="8">
        <v>6500</v>
      </c>
    </row>
    <row r="315" spans="1:10" ht="19.5" thickBot="1">
      <c r="A315" s="16">
        <v>22</v>
      </c>
      <c r="B315" s="17" t="s">
        <v>3</v>
      </c>
      <c r="C315" s="22">
        <v>1</v>
      </c>
      <c r="D315" s="16">
        <v>3934</v>
      </c>
      <c r="E315" s="16">
        <v>6500</v>
      </c>
      <c r="F315" s="8">
        <v>6500</v>
      </c>
    </row>
    <row r="316" spans="1:10" ht="19.5" thickBot="1">
      <c r="A316" s="16">
        <v>23</v>
      </c>
      <c r="B316" s="17" t="s">
        <v>239</v>
      </c>
      <c r="C316" s="22">
        <v>3</v>
      </c>
      <c r="D316" s="16">
        <v>9459</v>
      </c>
      <c r="E316" s="16">
        <v>19500</v>
      </c>
      <c r="F316" s="8">
        <v>19500</v>
      </c>
    </row>
    <row r="317" spans="1:10" ht="19.5" thickBot="1">
      <c r="A317" s="16">
        <v>24</v>
      </c>
      <c r="B317" s="25" t="s">
        <v>233</v>
      </c>
      <c r="C317" s="22">
        <v>1</v>
      </c>
      <c r="D317" s="16">
        <v>3414</v>
      </c>
      <c r="E317" s="16">
        <v>6500</v>
      </c>
      <c r="F317" s="8">
        <v>6500</v>
      </c>
    </row>
    <row r="318" spans="1:10" ht="19.5" thickBot="1">
      <c r="A318" s="18"/>
      <c r="B318" s="19" t="s">
        <v>234</v>
      </c>
      <c r="C318" s="47">
        <f>SUM(C294:C317)</f>
        <v>25.75</v>
      </c>
      <c r="D318" s="47">
        <f>SUM(D294:D317)</f>
        <v>90242</v>
      </c>
      <c r="E318" s="47">
        <f>SUM(E294:E317)</f>
        <v>167375</v>
      </c>
      <c r="F318" s="47">
        <f>SUM(F294:F317)</f>
        <v>167375</v>
      </c>
    </row>
    <row r="319" spans="1:10" ht="19.5" thickBot="1">
      <c r="A319" s="18"/>
      <c r="B319" s="19" t="s">
        <v>235</v>
      </c>
      <c r="C319" s="47">
        <f>C320+C321+C322+C323+C324</f>
        <v>251.5</v>
      </c>
      <c r="D319" s="47">
        <f>D320+D321+D322+D323+D324</f>
        <v>1216413</v>
      </c>
      <c r="E319" s="47">
        <f>E320+E321+E322+E323+E324</f>
        <v>1893697</v>
      </c>
      <c r="F319" s="47">
        <v>1893697</v>
      </c>
    </row>
    <row r="320" spans="1:10" ht="19.5" thickBot="1">
      <c r="A320" s="18"/>
      <c r="B320" s="19" t="s">
        <v>236</v>
      </c>
      <c r="C320" s="47">
        <f>SUM(C25+C77+C92+C109+C132+C159+C172+C187+C196+C207+C219+C232+C246+C254+C264+C290)</f>
        <v>54.25</v>
      </c>
      <c r="D320" s="47">
        <f>SUM(D25+D77+D92+D109+D132+D159+D172+D187+D196+D207+D219+D232+D246+D254+D264+D290)</f>
        <v>370738</v>
      </c>
      <c r="E320" s="47">
        <f>SUM(E25+E77+E92+E109+E132+E159+E172+E187+E196+E207+E219+E232+E246+E254+E264+E290)</f>
        <v>564261</v>
      </c>
      <c r="F320" s="47">
        <v>564261</v>
      </c>
    </row>
    <row r="321" spans="1:8" ht="38.25" thickBot="1">
      <c r="A321" s="18"/>
      <c r="B321" s="19" t="s">
        <v>105</v>
      </c>
      <c r="C321" s="47">
        <f>SUM(C26+C78+C93+C110+C133+C141+C160+C173+C180+C188+C197+C208+C220+C233+C247+C265)</f>
        <v>93.75</v>
      </c>
      <c r="D321" s="47">
        <f>SUM(D26+D78+D93+D110+D133+D141+D160+D173+D180+D188+D197+D208+D220+D233+D247+D265)</f>
        <v>457400</v>
      </c>
      <c r="E321" s="47">
        <f>SUM(E26+E78+E93+E110+E133+E141+E160+E173+E180+E188+E197+E208+E220+E233+E247+E265)</f>
        <v>640885</v>
      </c>
      <c r="F321" s="47">
        <v>640885</v>
      </c>
      <c r="H321" t="s">
        <v>175</v>
      </c>
    </row>
    <row r="322" spans="1:8" ht="19.5" thickBot="1">
      <c r="A322" s="18"/>
      <c r="B322" s="19" t="s">
        <v>197</v>
      </c>
      <c r="C322" s="48">
        <f>SUM(C27+C79+C94+C111+C134+C142+C161+C174+C189+C198+C209+C221+C248+C255+C266)</f>
        <v>54</v>
      </c>
      <c r="D322" s="48">
        <f>SUM(D27+D79+D94+D111+D134+D142+D161+D174+D189+D198+D209+D221+D248+D255+D266)</f>
        <v>176421</v>
      </c>
      <c r="E322" s="48">
        <f>SUM(E27+E79+E94+E111+E134+E142+E161+E174+E189+E198+E209+E221+E248+E255+E266)</f>
        <v>351000</v>
      </c>
      <c r="F322" s="48">
        <v>351000</v>
      </c>
    </row>
    <row r="323" spans="1:8" ht="19.5" thickBot="1">
      <c r="A323" s="18"/>
      <c r="B323" s="19" t="s">
        <v>104</v>
      </c>
      <c r="C323" s="47">
        <f>C291+C230</f>
        <v>15</v>
      </c>
      <c r="D323" s="47">
        <f>D291+D230</f>
        <v>92891</v>
      </c>
      <c r="E323" s="47">
        <f>E291+E230</f>
        <v>113301</v>
      </c>
      <c r="F323" s="47">
        <f>F291+F230</f>
        <v>113301</v>
      </c>
    </row>
    <row r="324" spans="1:8" ht="19.5" thickBot="1">
      <c r="A324" s="18"/>
      <c r="B324" s="19" t="s">
        <v>106</v>
      </c>
      <c r="C324" s="47">
        <v>34.5</v>
      </c>
      <c r="D324" s="47">
        <f>D318+D249+D222+D162+D135+D112+D80+D28+D229</f>
        <v>118963</v>
      </c>
      <c r="E324" s="47">
        <v>224250</v>
      </c>
      <c r="F324" s="47">
        <v>224250</v>
      </c>
    </row>
    <row r="325" spans="1:8" ht="18.75">
      <c r="A325" s="26"/>
      <c r="B325" s="26"/>
      <c r="C325" s="36"/>
      <c r="D325" s="26"/>
      <c r="E325" s="39"/>
      <c r="F325" s="26"/>
    </row>
    <row r="326" spans="1:8" ht="18">
      <c r="A326" s="26"/>
      <c r="B326" s="26"/>
      <c r="C326" s="36"/>
      <c r="D326" s="26"/>
      <c r="E326" s="26"/>
      <c r="F326" s="26"/>
    </row>
    <row r="327" spans="1:8" ht="18">
      <c r="A327" s="26"/>
      <c r="B327" s="26"/>
      <c r="C327" s="36"/>
      <c r="D327" s="26"/>
      <c r="E327" s="26"/>
      <c r="F327" s="26"/>
    </row>
    <row r="328" spans="1:8" ht="18">
      <c r="A328" s="26"/>
      <c r="B328" s="26"/>
      <c r="C328" s="36"/>
      <c r="D328" s="26"/>
      <c r="E328" s="26"/>
      <c r="F328" s="26"/>
    </row>
    <row r="329" spans="1:8" ht="18">
      <c r="A329" s="26"/>
      <c r="B329" s="26"/>
      <c r="C329" s="36"/>
      <c r="D329" s="26"/>
      <c r="E329" s="26"/>
      <c r="F329" s="26"/>
    </row>
    <row r="330" spans="1:8" s="41" customFormat="1" ht="26.25">
      <c r="C330" s="42"/>
    </row>
    <row r="331" spans="1:8" s="41" customFormat="1" ht="26.25">
      <c r="C331" s="42"/>
    </row>
    <row r="332" spans="1:8" s="43" customFormat="1" ht="26.25">
      <c r="B332" s="43" t="s">
        <v>144</v>
      </c>
      <c r="C332" s="44"/>
      <c r="D332" s="43" t="s">
        <v>164</v>
      </c>
    </row>
    <row r="333" spans="1:8" s="43" customFormat="1" ht="21" customHeight="1">
      <c r="B333" s="45"/>
      <c r="C333" s="46"/>
      <c r="D333" s="46"/>
    </row>
    <row r="334" spans="1:8" s="43" customFormat="1" ht="26.25">
      <c r="C334" s="46"/>
    </row>
    <row r="335" spans="1:8" s="43" customFormat="1" ht="26.25">
      <c r="B335" s="46"/>
      <c r="C335" s="46"/>
      <c r="D335" s="46"/>
    </row>
    <row r="336" spans="1:8" s="41" customFormat="1" ht="26.25">
      <c r="C336" s="42"/>
    </row>
  </sheetData>
  <mergeCells count="41">
    <mergeCell ref="A6:B6"/>
    <mergeCell ref="A8:F11"/>
    <mergeCell ref="A7:F7"/>
    <mergeCell ref="A13:A14"/>
    <mergeCell ref="B13:B14"/>
    <mergeCell ref="K7:L7"/>
    <mergeCell ref="C2:F2"/>
    <mergeCell ref="C3:F3"/>
    <mergeCell ref="C6:F6"/>
    <mergeCell ref="K5:L5"/>
    <mergeCell ref="K6:L6"/>
    <mergeCell ref="C5:F5"/>
    <mergeCell ref="C4:F4"/>
    <mergeCell ref="K4:L4"/>
    <mergeCell ref="A235:F235"/>
    <mergeCell ref="A267:F267"/>
    <mergeCell ref="A256:F256"/>
    <mergeCell ref="A163:F163"/>
    <mergeCell ref="A190:F190"/>
    <mergeCell ref="A176:F176"/>
    <mergeCell ref="A177:F177"/>
    <mergeCell ref="A51:F51"/>
    <mergeCell ref="A72:F72"/>
    <mergeCell ref="A113:F113"/>
    <mergeCell ref="A143:F143"/>
    <mergeCell ref="B293:F293"/>
    <mergeCell ref="A199:F199"/>
    <mergeCell ref="A210:F210"/>
    <mergeCell ref="A223:F223"/>
    <mergeCell ref="A182:F182"/>
    <mergeCell ref="B268:F268"/>
    <mergeCell ref="A16:F16"/>
    <mergeCell ref="A81:F81"/>
    <mergeCell ref="A96:F96"/>
    <mergeCell ref="A250:F250"/>
    <mergeCell ref="A29:F29"/>
    <mergeCell ref="C13:C14"/>
    <mergeCell ref="A136:F136"/>
    <mergeCell ref="D13:D14"/>
    <mergeCell ref="E13:E14"/>
    <mergeCell ref="F13:F14"/>
  </mergeCells>
  <phoneticPr fontId="2" type="noConversion"/>
  <pageMargins left="0.95" right="0.27559055118110237" top="0.27" bottom="0.32" header="0.28000000000000003" footer="0.32"/>
  <pageSetup paperSize="9" scale="56" orientation="portrait" verticalDpi="300" r:id="rId1"/>
  <headerFooter alignWithMargins="0">
    <oddFooter>&amp;R&amp;P</oddFooter>
  </headerFooter>
  <rowBreaks count="4" manualBreakCount="4">
    <brk id="57" max="5" man="1"/>
    <brk id="112" max="5" man="1"/>
    <brk id="234" max="5" man="1"/>
    <brk id="30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Млинівська ЦРЛ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Млинівська ЦРЛ</dc:creator>
  <cp:lastModifiedBy>Zuch Nataliy</cp:lastModifiedBy>
  <cp:lastPrinted>2021-11-17T09:06:33Z</cp:lastPrinted>
  <dcterms:created xsi:type="dcterms:W3CDTF">2011-11-23T12:18:05Z</dcterms:created>
  <dcterms:modified xsi:type="dcterms:W3CDTF">2021-11-29T09:12:06Z</dcterms:modified>
</cp:coreProperties>
</file>